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defaultThemeVersion="124226"/>
  <mc:AlternateContent xmlns:mc="http://schemas.openxmlformats.org/markup-compatibility/2006">
    <mc:Choice Requires="x15">
      <x15ac:absPath xmlns:x15ac="http://schemas.microsoft.com/office/spreadsheetml/2010/11/ac" url="https://koutairenkagoshima.sharepoint.com/sites/fs/Shared Documents/General/backup/★要項等/県/R7/県総体/申込書（２月提出）/"/>
    </mc:Choice>
  </mc:AlternateContent>
  <xr:revisionPtr revIDLastSave="7" documentId="8_{A4677619-9FF5-4DA1-AEDF-54B67977EBBB}" xr6:coauthVersionLast="47" xr6:coauthVersionMax="47" xr10:uidLastSave="{0A98DEB5-98EB-4FD0-A984-5C5E6BDC2557}"/>
  <bookViews>
    <workbookView xWindow="-120" yWindow="-120" windowWidth="29040" windowHeight="15720" tabRatio="699" xr2:uid="{00000000-000D-0000-FFFF-FFFF00000000}"/>
  </bookViews>
  <sheets>
    <sheet name="基礎データ" sheetId="2" r:id="rId1"/>
    <sheet name="高校総体（男子）" sheetId="1" r:id="rId2"/>
    <sheet name="高校総体 (女子)" sheetId="10" r:id="rId3"/>
    <sheet name="新人戦（男子）" sheetId="4" r:id="rId4"/>
    <sheet name="新人戦（女子）" sheetId="14" r:id="rId5"/>
  </sheets>
  <definedNames>
    <definedName name="_xlnm.Print_Area" localSheetId="2">'高校総体 (女子)'!$E$5:$AG$56</definedName>
    <definedName name="_xlnm.Print_Area" localSheetId="1">'高校総体（男子）'!$E$5:$AG$56</definedName>
    <definedName name="_xlnm.Print_Area" localSheetId="4">'新人戦（女子）'!$E$5:$AG$70</definedName>
    <definedName name="_xlnm.Print_Area" localSheetId="3">'新人戦（男子）'!$E$5:$AG$70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T70" i="14"/>
  <c r="T70" i="4"/>
  <c r="N15" i="14"/>
  <c r="N15" i="4"/>
  <c r="N15" i="10"/>
  <c r="L11" i="14" l="1"/>
  <c r="L11" i="4"/>
  <c r="L10" i="10"/>
  <c r="L10" i="1"/>
  <c r="L6" i="4" l="1"/>
  <c r="Y10" i="1"/>
  <c r="R16" i="4"/>
  <c r="G11" i="14" l="1"/>
  <c r="G9" i="14"/>
  <c r="T55" i="10" l="1"/>
  <c r="U11" i="10"/>
  <c r="V14" i="14"/>
  <c r="U14" i="14"/>
  <c r="T14" i="14"/>
  <c r="V14" i="4"/>
  <c r="U14" i="4"/>
  <c r="T14" i="4"/>
  <c r="W14" i="10"/>
  <c r="V14" i="10"/>
  <c r="U14" i="10"/>
  <c r="T14" i="10"/>
  <c r="W14" i="1"/>
  <c r="V14" i="1"/>
  <c r="U14" i="1"/>
  <c r="T14" i="1"/>
  <c r="L6" i="14"/>
  <c r="E6" i="14"/>
  <c r="E6" i="4"/>
  <c r="L6" i="10"/>
  <c r="E6" i="10"/>
  <c r="E6" i="1"/>
  <c r="A72" i="14" l="1"/>
  <c r="A71" i="14"/>
  <c r="Y70" i="14"/>
  <c r="O70" i="14"/>
  <c r="A70" i="14"/>
  <c r="A69" i="14"/>
  <c r="A68" i="14"/>
  <c r="A67" i="14"/>
  <c r="W66" i="14"/>
  <c r="S66" i="14"/>
  <c r="R66" i="14"/>
  <c r="O66" i="14"/>
  <c r="L66" i="14"/>
  <c r="I66" i="14"/>
  <c r="F66" i="14"/>
  <c r="A66" i="14"/>
  <c r="W65" i="14"/>
  <c r="S65" i="14"/>
  <c r="R65" i="14"/>
  <c r="O65" i="14"/>
  <c r="L65" i="14"/>
  <c r="I65" i="14"/>
  <c r="F65" i="14"/>
  <c r="AJ60" i="14" s="1"/>
  <c r="A65" i="14"/>
  <c r="W64" i="14"/>
  <c r="S64" i="14"/>
  <c r="R64" i="14"/>
  <c r="O64" i="14"/>
  <c r="L64" i="14"/>
  <c r="I64" i="14"/>
  <c r="F64" i="14"/>
  <c r="A64" i="14"/>
  <c r="W63" i="14"/>
  <c r="S63" i="14"/>
  <c r="R63" i="14"/>
  <c r="O63" i="14"/>
  <c r="L63" i="14"/>
  <c r="I63" i="14"/>
  <c r="F63" i="14"/>
  <c r="A63" i="14"/>
  <c r="W62" i="14"/>
  <c r="S62" i="14"/>
  <c r="R62" i="14"/>
  <c r="O62" i="14"/>
  <c r="L62" i="14"/>
  <c r="I62" i="14"/>
  <c r="F62" i="14"/>
  <c r="A62" i="14"/>
  <c r="W61" i="14"/>
  <c r="S61" i="14"/>
  <c r="R61" i="14"/>
  <c r="O61" i="14"/>
  <c r="L61" i="14"/>
  <c r="I61" i="14"/>
  <c r="F61" i="14"/>
  <c r="A61" i="14"/>
  <c r="W60" i="14"/>
  <c r="S60" i="14"/>
  <c r="R60" i="14"/>
  <c r="O60" i="14"/>
  <c r="L60" i="14"/>
  <c r="I60" i="14"/>
  <c r="F60" i="14"/>
  <c r="A60" i="14"/>
  <c r="W59" i="14"/>
  <c r="S59" i="14"/>
  <c r="R59" i="14"/>
  <c r="O59" i="14"/>
  <c r="L59" i="14"/>
  <c r="I59" i="14"/>
  <c r="F59" i="14"/>
  <c r="AJ57" i="14" s="1"/>
  <c r="A59" i="14"/>
  <c r="W58" i="14"/>
  <c r="S58" i="14"/>
  <c r="R58" i="14"/>
  <c r="O58" i="14"/>
  <c r="L58" i="14"/>
  <c r="I58" i="14"/>
  <c r="F58" i="14"/>
  <c r="A58" i="14"/>
  <c r="W57" i="14"/>
  <c r="S57" i="14"/>
  <c r="R57" i="14"/>
  <c r="O57" i="14"/>
  <c r="L57" i="14"/>
  <c r="I57" i="14"/>
  <c r="F57" i="14"/>
  <c r="A57" i="14"/>
  <c r="W56" i="14"/>
  <c r="S56" i="14"/>
  <c r="R56" i="14"/>
  <c r="O56" i="14"/>
  <c r="L56" i="14"/>
  <c r="I56" i="14"/>
  <c r="F56" i="14"/>
  <c r="A56" i="14"/>
  <c r="W55" i="14"/>
  <c r="S55" i="14"/>
  <c r="R55" i="14"/>
  <c r="O55" i="14"/>
  <c r="L55" i="14"/>
  <c r="I55" i="14"/>
  <c r="F55" i="14"/>
  <c r="A55" i="14"/>
  <c r="W54" i="14"/>
  <c r="S54" i="14"/>
  <c r="R54" i="14"/>
  <c r="O54" i="14"/>
  <c r="L54" i="14"/>
  <c r="I54" i="14"/>
  <c r="F54" i="14"/>
  <c r="A54" i="14"/>
  <c r="W53" i="14"/>
  <c r="S53" i="14"/>
  <c r="R53" i="14"/>
  <c r="O53" i="14"/>
  <c r="L53" i="14"/>
  <c r="I53" i="14"/>
  <c r="F53" i="14"/>
  <c r="AJ54" i="14" s="1"/>
  <c r="A53" i="14"/>
  <c r="W52" i="14"/>
  <c r="S52" i="14"/>
  <c r="R52" i="14"/>
  <c r="O52" i="14"/>
  <c r="L52" i="14"/>
  <c r="I52" i="14"/>
  <c r="F52" i="14"/>
  <c r="A52" i="14"/>
  <c r="W51" i="14"/>
  <c r="S51" i="14"/>
  <c r="R51" i="14"/>
  <c r="O51" i="14"/>
  <c r="L51" i="14"/>
  <c r="I51" i="14"/>
  <c r="F51" i="14"/>
  <c r="AJ53" i="14" s="1"/>
  <c r="A51" i="14"/>
  <c r="A50" i="14"/>
  <c r="A49" i="14"/>
  <c r="W48" i="14"/>
  <c r="S48" i="14"/>
  <c r="R48" i="14"/>
  <c r="O48" i="14"/>
  <c r="L48" i="14"/>
  <c r="I48" i="14"/>
  <c r="F48" i="14"/>
  <c r="A48" i="14"/>
  <c r="W47" i="14"/>
  <c r="S47" i="14"/>
  <c r="R47" i="14"/>
  <c r="O47" i="14"/>
  <c r="L47" i="14"/>
  <c r="I47" i="14"/>
  <c r="F47" i="14"/>
  <c r="A47" i="14"/>
  <c r="W46" i="14"/>
  <c r="S46" i="14"/>
  <c r="R46" i="14"/>
  <c r="O46" i="14"/>
  <c r="L46" i="14"/>
  <c r="I46" i="14"/>
  <c r="F46" i="14"/>
  <c r="A46" i="14"/>
  <c r="W45" i="14"/>
  <c r="S45" i="14"/>
  <c r="R45" i="14"/>
  <c r="O45" i="14"/>
  <c r="L45" i="14"/>
  <c r="I45" i="14"/>
  <c r="F45" i="14"/>
  <c r="A45" i="14"/>
  <c r="W44" i="14"/>
  <c r="S44" i="14"/>
  <c r="R44" i="14"/>
  <c r="O44" i="14"/>
  <c r="L44" i="14"/>
  <c r="I44" i="14"/>
  <c r="F44" i="14"/>
  <c r="A44" i="14"/>
  <c r="W43" i="14"/>
  <c r="S43" i="14"/>
  <c r="R43" i="14"/>
  <c r="O43" i="14"/>
  <c r="L43" i="14"/>
  <c r="I43" i="14"/>
  <c r="F43" i="14"/>
  <c r="A43" i="14"/>
  <c r="W42" i="14"/>
  <c r="S42" i="14"/>
  <c r="R42" i="14"/>
  <c r="O42" i="14"/>
  <c r="L42" i="14"/>
  <c r="I42" i="14"/>
  <c r="F42" i="14"/>
  <c r="A42" i="14"/>
  <c r="W41" i="14"/>
  <c r="S41" i="14"/>
  <c r="R41" i="14"/>
  <c r="O41" i="14"/>
  <c r="L41" i="14"/>
  <c r="I41" i="14"/>
  <c r="F41" i="14"/>
  <c r="A41" i="14"/>
  <c r="W40" i="14"/>
  <c r="S40" i="14"/>
  <c r="R40" i="14"/>
  <c r="O40" i="14"/>
  <c r="L40" i="14"/>
  <c r="I40" i="14"/>
  <c r="F40" i="14"/>
  <c r="A40" i="14"/>
  <c r="W39" i="14"/>
  <c r="S39" i="14"/>
  <c r="R39" i="14"/>
  <c r="O39" i="14"/>
  <c r="L39" i="14"/>
  <c r="I39" i="14"/>
  <c r="F39" i="14"/>
  <c r="A39" i="14"/>
  <c r="W38" i="14"/>
  <c r="S38" i="14"/>
  <c r="R38" i="14"/>
  <c r="O38" i="14"/>
  <c r="L38" i="14"/>
  <c r="I38" i="14"/>
  <c r="F38" i="14"/>
  <c r="A38" i="14"/>
  <c r="W37" i="14"/>
  <c r="S37" i="14"/>
  <c r="R37" i="14"/>
  <c r="O37" i="14"/>
  <c r="L37" i="14"/>
  <c r="I37" i="14"/>
  <c r="F37" i="14"/>
  <c r="A37" i="14"/>
  <c r="W36" i="14"/>
  <c r="S36" i="14"/>
  <c r="R36" i="14"/>
  <c r="O36" i="14"/>
  <c r="L36" i="14"/>
  <c r="I36" i="14"/>
  <c r="F36" i="14"/>
  <c r="A36" i="14"/>
  <c r="W35" i="14"/>
  <c r="S35" i="14"/>
  <c r="R35" i="14"/>
  <c r="O35" i="14"/>
  <c r="L35" i="14"/>
  <c r="I35" i="14"/>
  <c r="F35" i="14"/>
  <c r="A35" i="14"/>
  <c r="W34" i="14"/>
  <c r="S34" i="14"/>
  <c r="R34" i="14"/>
  <c r="O34" i="14"/>
  <c r="L34" i="14"/>
  <c r="I34" i="14"/>
  <c r="F34" i="14"/>
  <c r="A34" i="14"/>
  <c r="W33" i="14"/>
  <c r="S33" i="14"/>
  <c r="R33" i="14"/>
  <c r="O33" i="14"/>
  <c r="L33" i="14"/>
  <c r="I33" i="14"/>
  <c r="F33" i="14"/>
  <c r="A33" i="14"/>
  <c r="A32" i="14"/>
  <c r="A31" i="14"/>
  <c r="W30" i="14"/>
  <c r="S30" i="14"/>
  <c r="R30" i="14"/>
  <c r="O30" i="14"/>
  <c r="L30" i="14"/>
  <c r="I30" i="14"/>
  <c r="F30" i="14"/>
  <c r="A30" i="14"/>
  <c r="W29" i="14"/>
  <c r="S29" i="14"/>
  <c r="R29" i="14"/>
  <c r="O29" i="14"/>
  <c r="L29" i="14"/>
  <c r="I29" i="14"/>
  <c r="F29" i="14"/>
  <c r="A29" i="14"/>
  <c r="W28" i="14"/>
  <c r="S28" i="14"/>
  <c r="R28" i="14"/>
  <c r="O28" i="14"/>
  <c r="L28" i="14"/>
  <c r="I28" i="14"/>
  <c r="F28" i="14"/>
  <c r="A28" i="14"/>
  <c r="W27" i="14"/>
  <c r="S27" i="14"/>
  <c r="R27" i="14"/>
  <c r="O27" i="14"/>
  <c r="L27" i="14"/>
  <c r="I27" i="14"/>
  <c r="F27" i="14"/>
  <c r="A27" i="14"/>
  <c r="W26" i="14"/>
  <c r="S26" i="14"/>
  <c r="R26" i="14"/>
  <c r="O26" i="14"/>
  <c r="L26" i="14"/>
  <c r="I26" i="14"/>
  <c r="F26" i="14"/>
  <c r="A26" i="14"/>
  <c r="W25" i="14"/>
  <c r="S25" i="14"/>
  <c r="R25" i="14"/>
  <c r="O25" i="14"/>
  <c r="L25" i="14"/>
  <c r="I25" i="14"/>
  <c r="F25" i="14"/>
  <c r="A25" i="14"/>
  <c r="W24" i="14"/>
  <c r="S24" i="14"/>
  <c r="R24" i="14"/>
  <c r="O24" i="14"/>
  <c r="L24" i="14"/>
  <c r="I24" i="14"/>
  <c r="F24" i="14"/>
  <c r="A24" i="14"/>
  <c r="W23" i="14"/>
  <c r="S23" i="14"/>
  <c r="R23" i="14"/>
  <c r="O23" i="14"/>
  <c r="L23" i="14"/>
  <c r="I23" i="14"/>
  <c r="F23" i="14"/>
  <c r="A23" i="14"/>
  <c r="A20" i="14"/>
  <c r="R19" i="14"/>
  <c r="P19" i="14"/>
  <c r="N19" i="14"/>
  <c r="K19" i="14"/>
  <c r="H19" i="14"/>
  <c r="A19" i="14"/>
  <c r="R18" i="14"/>
  <c r="P18" i="14"/>
  <c r="N18" i="14"/>
  <c r="K18" i="14"/>
  <c r="H18" i="14"/>
  <c r="A18" i="14"/>
  <c r="R17" i="14"/>
  <c r="P17" i="14"/>
  <c r="N17" i="14"/>
  <c r="K17" i="14"/>
  <c r="H17" i="14"/>
  <c r="A17" i="14"/>
  <c r="R16" i="14"/>
  <c r="P16" i="14"/>
  <c r="N16" i="14"/>
  <c r="K16" i="14"/>
  <c r="H16" i="14"/>
  <c r="A16" i="14"/>
  <c r="R15" i="14"/>
  <c r="P15" i="14"/>
  <c r="K15" i="14"/>
  <c r="H15" i="14"/>
  <c r="A15" i="14"/>
  <c r="Z14" i="14"/>
  <c r="Z13" i="14"/>
  <c r="M13" i="14"/>
  <c r="G13" i="14"/>
  <c r="U12" i="14"/>
  <c r="E11" i="14"/>
  <c r="Y10" i="14"/>
  <c r="Z9" i="14"/>
  <c r="AJ58" i="14" l="1"/>
  <c r="AJ59" i="14"/>
  <c r="AJ55" i="14"/>
  <c r="AJ56" i="14"/>
  <c r="T55" i="1"/>
  <c r="U11" i="1"/>
  <c r="E11" i="4"/>
  <c r="A71" i="4"/>
  <c r="A72" i="4"/>
  <c r="A68" i="4"/>
  <c r="A69" i="4"/>
  <c r="A70" i="4"/>
  <c r="U12" i="4"/>
  <c r="A80" i="10" l="1"/>
  <c r="A79" i="10"/>
  <c r="A78" i="10"/>
  <c r="A77" i="10"/>
  <c r="A76" i="10"/>
  <c r="A75" i="10"/>
  <c r="A74" i="10"/>
  <c r="A73" i="10"/>
  <c r="A72" i="10"/>
  <c r="A71" i="10"/>
  <c r="A70" i="10"/>
  <c r="A69" i="10"/>
  <c r="A68" i="10"/>
  <c r="A67" i="10"/>
  <c r="A66" i="10"/>
  <c r="A65" i="10"/>
  <c r="A64" i="10"/>
  <c r="A63" i="10"/>
  <c r="A62" i="10"/>
  <c r="A61" i="10"/>
  <c r="A60" i="10"/>
  <c r="A59" i="10"/>
  <c r="A58" i="10"/>
  <c r="A57" i="10"/>
  <c r="A56" i="10"/>
  <c r="Y55" i="10"/>
  <c r="O55" i="10"/>
  <c r="A55" i="10"/>
  <c r="A54" i="10"/>
  <c r="A53" i="10"/>
  <c r="A52" i="10"/>
  <c r="A51" i="10"/>
  <c r="W50" i="10"/>
  <c r="V50" i="10"/>
  <c r="T50" i="10"/>
  <c r="S50" i="10"/>
  <c r="R50" i="10"/>
  <c r="O50" i="10"/>
  <c r="L50" i="10"/>
  <c r="I50" i="10"/>
  <c r="F50" i="10"/>
  <c r="U50" i="10" s="1"/>
  <c r="A50" i="10"/>
  <c r="W49" i="10"/>
  <c r="V49" i="10"/>
  <c r="T49" i="10"/>
  <c r="S49" i="10"/>
  <c r="R49" i="10"/>
  <c r="O49" i="10"/>
  <c r="L49" i="10"/>
  <c r="I49" i="10"/>
  <c r="F49" i="10"/>
  <c r="U49" i="10" s="1"/>
  <c r="A49" i="10"/>
  <c r="W48" i="10"/>
  <c r="V48" i="10"/>
  <c r="T48" i="10"/>
  <c r="S48" i="10"/>
  <c r="R48" i="10"/>
  <c r="O48" i="10"/>
  <c r="L48" i="10"/>
  <c r="I48" i="10"/>
  <c r="F48" i="10"/>
  <c r="U48" i="10" s="1"/>
  <c r="A48" i="10"/>
  <c r="W47" i="10"/>
  <c r="V47" i="10"/>
  <c r="T47" i="10"/>
  <c r="S47" i="10"/>
  <c r="R47" i="10"/>
  <c r="O47" i="10"/>
  <c r="L47" i="10"/>
  <c r="I47" i="10"/>
  <c r="F47" i="10"/>
  <c r="U47" i="10" s="1"/>
  <c r="A47" i="10"/>
  <c r="W46" i="10"/>
  <c r="V46" i="10"/>
  <c r="T46" i="10"/>
  <c r="S46" i="10"/>
  <c r="R46" i="10"/>
  <c r="O46" i="10"/>
  <c r="L46" i="10"/>
  <c r="I46" i="10"/>
  <c r="F46" i="10"/>
  <c r="U46" i="10" s="1"/>
  <c r="A46" i="10"/>
  <c r="W45" i="10"/>
  <c r="V45" i="10"/>
  <c r="T45" i="10"/>
  <c r="S45" i="10"/>
  <c r="R45" i="10"/>
  <c r="O45" i="10"/>
  <c r="L45" i="10"/>
  <c r="I45" i="10"/>
  <c r="F45" i="10"/>
  <c r="U45" i="10" s="1"/>
  <c r="A45" i="10"/>
  <c r="W44" i="10"/>
  <c r="V44" i="10"/>
  <c r="T44" i="10"/>
  <c r="S44" i="10"/>
  <c r="R44" i="10"/>
  <c r="O44" i="10"/>
  <c r="L44" i="10"/>
  <c r="I44" i="10"/>
  <c r="F44" i="10"/>
  <c r="U44" i="10" s="1"/>
  <c r="A44" i="10"/>
  <c r="W43" i="10"/>
  <c r="V43" i="10"/>
  <c r="T43" i="10"/>
  <c r="S43" i="10"/>
  <c r="R43" i="10"/>
  <c r="O43" i="10"/>
  <c r="L43" i="10"/>
  <c r="I43" i="10"/>
  <c r="F43" i="10"/>
  <c r="U43" i="10" s="1"/>
  <c r="A43" i="10"/>
  <c r="A42" i="10"/>
  <c r="A41" i="10"/>
  <c r="W40" i="10"/>
  <c r="V40" i="10"/>
  <c r="T40" i="10"/>
  <c r="S40" i="10"/>
  <c r="R40" i="10"/>
  <c r="O40" i="10"/>
  <c r="L40" i="10"/>
  <c r="I40" i="10"/>
  <c r="F40" i="10"/>
  <c r="U40" i="10" s="1"/>
  <c r="A40" i="10"/>
  <c r="W39" i="10"/>
  <c r="V39" i="10"/>
  <c r="T39" i="10"/>
  <c r="S39" i="10"/>
  <c r="R39" i="10"/>
  <c r="O39" i="10"/>
  <c r="L39" i="10"/>
  <c r="I39" i="10"/>
  <c r="F39" i="10"/>
  <c r="U39" i="10" s="1"/>
  <c r="A39" i="10"/>
  <c r="W38" i="10"/>
  <c r="V38" i="10"/>
  <c r="T38" i="10"/>
  <c r="S38" i="10"/>
  <c r="R38" i="10"/>
  <c r="O38" i="10"/>
  <c r="L38" i="10"/>
  <c r="I38" i="10"/>
  <c r="F38" i="10"/>
  <c r="U38" i="10" s="1"/>
  <c r="A38" i="10"/>
  <c r="W37" i="10"/>
  <c r="V37" i="10"/>
  <c r="T37" i="10"/>
  <c r="S37" i="10"/>
  <c r="R37" i="10"/>
  <c r="O37" i="10"/>
  <c r="L37" i="10"/>
  <c r="I37" i="10"/>
  <c r="F37" i="10"/>
  <c r="U37" i="10" s="1"/>
  <c r="A37" i="10"/>
  <c r="W36" i="10"/>
  <c r="V36" i="10"/>
  <c r="T36" i="10"/>
  <c r="S36" i="10"/>
  <c r="R36" i="10"/>
  <c r="O36" i="10"/>
  <c r="L36" i="10"/>
  <c r="I36" i="10"/>
  <c r="F36" i="10"/>
  <c r="U36" i="10" s="1"/>
  <c r="A36" i="10"/>
  <c r="W35" i="10"/>
  <c r="V35" i="10"/>
  <c r="T35" i="10"/>
  <c r="S35" i="10"/>
  <c r="R35" i="10"/>
  <c r="O35" i="10"/>
  <c r="L35" i="10"/>
  <c r="I35" i="10"/>
  <c r="F35" i="10"/>
  <c r="U35" i="10" s="1"/>
  <c r="A35" i="10"/>
  <c r="W34" i="10"/>
  <c r="V34" i="10"/>
  <c r="T34" i="10"/>
  <c r="S34" i="10"/>
  <c r="R34" i="10"/>
  <c r="O34" i="10"/>
  <c r="L34" i="10"/>
  <c r="I34" i="10"/>
  <c r="F34" i="10"/>
  <c r="U34" i="10" s="1"/>
  <c r="A34" i="10"/>
  <c r="W33" i="10"/>
  <c r="V33" i="10"/>
  <c r="T33" i="10"/>
  <c r="S33" i="10"/>
  <c r="R33" i="10"/>
  <c r="O33" i="10"/>
  <c r="L33" i="10"/>
  <c r="I33" i="10"/>
  <c r="F33" i="10"/>
  <c r="U33" i="10" s="1"/>
  <c r="A33" i="10"/>
  <c r="A32" i="10"/>
  <c r="A31" i="10"/>
  <c r="W30" i="10"/>
  <c r="V30" i="10"/>
  <c r="T30" i="10"/>
  <c r="S30" i="10"/>
  <c r="R30" i="10"/>
  <c r="O30" i="10"/>
  <c r="L30" i="10"/>
  <c r="I30" i="10"/>
  <c r="F30" i="10"/>
  <c r="U30" i="10" s="1"/>
  <c r="A30" i="10"/>
  <c r="W29" i="10"/>
  <c r="V29" i="10"/>
  <c r="T29" i="10"/>
  <c r="S29" i="10"/>
  <c r="R29" i="10"/>
  <c r="O29" i="10"/>
  <c r="L29" i="10"/>
  <c r="I29" i="10"/>
  <c r="F29" i="10"/>
  <c r="U29" i="10" s="1"/>
  <c r="A29" i="10"/>
  <c r="W28" i="10"/>
  <c r="V28" i="10"/>
  <c r="T28" i="10"/>
  <c r="S28" i="10"/>
  <c r="R28" i="10"/>
  <c r="O28" i="10"/>
  <c r="L28" i="10"/>
  <c r="I28" i="10"/>
  <c r="F28" i="10"/>
  <c r="U28" i="10" s="1"/>
  <c r="A28" i="10"/>
  <c r="W27" i="10"/>
  <c r="V27" i="10"/>
  <c r="T27" i="10"/>
  <c r="S27" i="10"/>
  <c r="R27" i="10"/>
  <c r="O27" i="10"/>
  <c r="L27" i="10"/>
  <c r="I27" i="10"/>
  <c r="F27" i="10"/>
  <c r="U27" i="10" s="1"/>
  <c r="A27" i="10"/>
  <c r="W26" i="10"/>
  <c r="V26" i="10"/>
  <c r="T26" i="10"/>
  <c r="S26" i="10"/>
  <c r="R26" i="10"/>
  <c r="O26" i="10"/>
  <c r="L26" i="10"/>
  <c r="I26" i="10"/>
  <c r="F26" i="10"/>
  <c r="U26" i="10" s="1"/>
  <c r="A26" i="10"/>
  <c r="W25" i="10"/>
  <c r="V25" i="10"/>
  <c r="T25" i="10"/>
  <c r="S25" i="10"/>
  <c r="R25" i="10"/>
  <c r="O25" i="10"/>
  <c r="L25" i="10"/>
  <c r="I25" i="10"/>
  <c r="F25" i="10"/>
  <c r="U25" i="10" s="1"/>
  <c r="A25" i="10"/>
  <c r="W24" i="10"/>
  <c r="V24" i="10"/>
  <c r="T24" i="10"/>
  <c r="S24" i="10"/>
  <c r="R24" i="10"/>
  <c r="O24" i="10"/>
  <c r="L24" i="10"/>
  <c r="I24" i="10"/>
  <c r="F24" i="10"/>
  <c r="U24" i="10" s="1"/>
  <c r="A24" i="10"/>
  <c r="W23" i="10"/>
  <c r="V23" i="10"/>
  <c r="T23" i="10"/>
  <c r="S23" i="10"/>
  <c r="R23" i="10"/>
  <c r="O23" i="10"/>
  <c r="L23" i="10"/>
  <c r="I23" i="10"/>
  <c r="F23" i="10"/>
  <c r="U23" i="10" s="1"/>
  <c r="A23" i="10"/>
  <c r="R19" i="10"/>
  <c r="P19" i="10"/>
  <c r="N19" i="10"/>
  <c r="K19" i="10"/>
  <c r="H19" i="10"/>
  <c r="A19" i="10"/>
  <c r="R18" i="10"/>
  <c r="P18" i="10"/>
  <c r="N18" i="10"/>
  <c r="K18" i="10"/>
  <c r="H18" i="10"/>
  <c r="A18" i="10"/>
  <c r="R17" i="10"/>
  <c r="P17" i="10"/>
  <c r="N17" i="10"/>
  <c r="K17" i="10"/>
  <c r="H17" i="10"/>
  <c r="A17" i="10"/>
  <c r="R16" i="10"/>
  <c r="P16" i="10"/>
  <c r="N16" i="10"/>
  <c r="K16" i="10"/>
  <c r="H16" i="10"/>
  <c r="A16" i="10"/>
  <c r="R15" i="10"/>
  <c r="P15" i="10"/>
  <c r="K15" i="10"/>
  <c r="H15" i="10"/>
  <c r="A15" i="10"/>
  <c r="Z13" i="10"/>
  <c r="Z12" i="10"/>
  <c r="N12" i="10"/>
  <c r="G12" i="10"/>
  <c r="Y10" i="10"/>
  <c r="G10" i="10"/>
  <c r="Z9" i="10"/>
  <c r="G9" i="10"/>
  <c r="AJ46" i="10" l="1"/>
  <c r="AJ43" i="10"/>
  <c r="AJ44" i="10"/>
  <c r="AJ45" i="10"/>
  <c r="R16" i="1"/>
  <c r="R17" i="1"/>
  <c r="R18" i="1"/>
  <c r="R19" i="1"/>
  <c r="R15" i="1"/>
  <c r="P16" i="1"/>
  <c r="P17" i="1"/>
  <c r="P18" i="1"/>
  <c r="P19" i="1"/>
  <c r="P15" i="1"/>
  <c r="N16" i="1"/>
  <c r="N17" i="1"/>
  <c r="N18" i="1"/>
  <c r="N19" i="1"/>
  <c r="N15" i="1"/>
  <c r="V50" i="1"/>
  <c r="T50" i="1"/>
  <c r="R50" i="1"/>
  <c r="O50" i="1"/>
  <c r="L50" i="1"/>
  <c r="I50" i="1"/>
  <c r="F50" i="1"/>
  <c r="U50" i="1" s="1"/>
  <c r="V49" i="1"/>
  <c r="T49" i="1"/>
  <c r="R49" i="1"/>
  <c r="O49" i="1"/>
  <c r="L49" i="1"/>
  <c r="I49" i="1"/>
  <c r="F49" i="1"/>
  <c r="U49" i="1" s="1"/>
  <c r="V48" i="1"/>
  <c r="T48" i="1"/>
  <c r="R48" i="1"/>
  <c r="O48" i="1"/>
  <c r="L48" i="1"/>
  <c r="I48" i="1"/>
  <c r="F48" i="1"/>
  <c r="U48" i="1" s="1"/>
  <c r="V47" i="1"/>
  <c r="T47" i="1"/>
  <c r="R47" i="1"/>
  <c r="O47" i="1"/>
  <c r="L47" i="1"/>
  <c r="I47" i="1"/>
  <c r="F47" i="1"/>
  <c r="U47" i="1" s="1"/>
  <c r="V46" i="1"/>
  <c r="T46" i="1"/>
  <c r="R46" i="1"/>
  <c r="O46" i="1"/>
  <c r="L46" i="1"/>
  <c r="I46" i="1"/>
  <c r="F46" i="1"/>
  <c r="U46" i="1" s="1"/>
  <c r="V45" i="1"/>
  <c r="T45" i="1"/>
  <c r="R45" i="1"/>
  <c r="O45" i="1"/>
  <c r="L45" i="1"/>
  <c r="I45" i="1"/>
  <c r="F45" i="1"/>
  <c r="U45" i="1" s="1"/>
  <c r="V44" i="1"/>
  <c r="T44" i="1"/>
  <c r="R44" i="1"/>
  <c r="O44" i="1"/>
  <c r="L44" i="1"/>
  <c r="I44" i="1"/>
  <c r="F44" i="1"/>
  <c r="U44" i="1" s="1"/>
  <c r="V43" i="1"/>
  <c r="T43" i="1"/>
  <c r="R43" i="1"/>
  <c r="O43" i="1"/>
  <c r="L43" i="1"/>
  <c r="I43" i="1"/>
  <c r="F43" i="1"/>
  <c r="U43" i="1" s="1"/>
  <c r="V40" i="1"/>
  <c r="T40" i="1"/>
  <c r="R40" i="1"/>
  <c r="O40" i="1"/>
  <c r="L40" i="1"/>
  <c r="I40" i="1"/>
  <c r="F40" i="1"/>
  <c r="U40" i="1" s="1"/>
  <c r="V39" i="1"/>
  <c r="T39" i="1"/>
  <c r="R39" i="1"/>
  <c r="O39" i="1"/>
  <c r="L39" i="1"/>
  <c r="I39" i="1"/>
  <c r="F39" i="1"/>
  <c r="U39" i="1" s="1"/>
  <c r="V38" i="1"/>
  <c r="T38" i="1"/>
  <c r="R38" i="1"/>
  <c r="O38" i="1"/>
  <c r="L38" i="1"/>
  <c r="I38" i="1"/>
  <c r="F38" i="1"/>
  <c r="U38" i="1" s="1"/>
  <c r="V37" i="1"/>
  <c r="T37" i="1"/>
  <c r="R37" i="1"/>
  <c r="O37" i="1"/>
  <c r="L37" i="1"/>
  <c r="I37" i="1"/>
  <c r="F37" i="1"/>
  <c r="U37" i="1" s="1"/>
  <c r="V36" i="1"/>
  <c r="T36" i="1"/>
  <c r="R36" i="1"/>
  <c r="O36" i="1"/>
  <c r="L36" i="1"/>
  <c r="I36" i="1"/>
  <c r="F36" i="1"/>
  <c r="U36" i="1" s="1"/>
  <c r="V35" i="1"/>
  <c r="T35" i="1"/>
  <c r="R35" i="1"/>
  <c r="O35" i="1"/>
  <c r="L35" i="1"/>
  <c r="I35" i="1"/>
  <c r="F35" i="1"/>
  <c r="U35" i="1" s="1"/>
  <c r="V34" i="1"/>
  <c r="T34" i="1"/>
  <c r="R34" i="1"/>
  <c r="O34" i="1"/>
  <c r="L34" i="1"/>
  <c r="I34" i="1"/>
  <c r="F34" i="1"/>
  <c r="U34" i="1" s="1"/>
  <c r="V33" i="1"/>
  <c r="T33" i="1"/>
  <c r="R33" i="1"/>
  <c r="O33" i="1"/>
  <c r="L33" i="1"/>
  <c r="I33" i="1"/>
  <c r="F33" i="1"/>
  <c r="U33" i="1" s="1"/>
  <c r="T24" i="1"/>
  <c r="V24" i="1"/>
  <c r="T25" i="1"/>
  <c r="V25" i="1"/>
  <c r="T26" i="1"/>
  <c r="V26" i="1"/>
  <c r="T27" i="1"/>
  <c r="V27" i="1"/>
  <c r="T28" i="1"/>
  <c r="V28" i="1"/>
  <c r="T29" i="1"/>
  <c r="V29" i="1"/>
  <c r="T30" i="1"/>
  <c r="V30" i="1"/>
  <c r="R24" i="1"/>
  <c r="R25" i="1"/>
  <c r="R26" i="1"/>
  <c r="R27" i="1"/>
  <c r="R28" i="1"/>
  <c r="R29" i="1"/>
  <c r="R30" i="1"/>
  <c r="O24" i="1"/>
  <c r="O25" i="1"/>
  <c r="O26" i="1"/>
  <c r="O27" i="1"/>
  <c r="O28" i="1"/>
  <c r="O29" i="1"/>
  <c r="O30" i="1"/>
  <c r="L24" i="1"/>
  <c r="L25" i="1"/>
  <c r="L26" i="1"/>
  <c r="L27" i="1"/>
  <c r="L28" i="1"/>
  <c r="L29" i="1"/>
  <c r="L30" i="1"/>
  <c r="I24" i="1"/>
  <c r="I25" i="1"/>
  <c r="I26" i="1"/>
  <c r="I27" i="1"/>
  <c r="I28" i="1"/>
  <c r="I29" i="1"/>
  <c r="I30" i="1"/>
  <c r="F24" i="1"/>
  <c r="U24" i="1" s="1"/>
  <c r="F25" i="1"/>
  <c r="U25" i="1" s="1"/>
  <c r="F26" i="1"/>
  <c r="U26" i="1" s="1"/>
  <c r="F27" i="1"/>
  <c r="U27" i="1" s="1"/>
  <c r="F28" i="1"/>
  <c r="U28" i="1" s="1"/>
  <c r="F29" i="1"/>
  <c r="U29" i="1" s="1"/>
  <c r="F30" i="1"/>
  <c r="U30" i="1" s="1"/>
  <c r="R23" i="1"/>
  <c r="O23" i="1"/>
  <c r="L23" i="1"/>
  <c r="I23" i="1"/>
  <c r="F23" i="1"/>
  <c r="U23" i="1" s="1"/>
  <c r="V23" i="1"/>
  <c r="T23" i="1"/>
  <c r="Y55" i="1"/>
  <c r="O55" i="1"/>
  <c r="G10" i="1"/>
  <c r="G9" i="1"/>
  <c r="N12" i="1"/>
  <c r="G12" i="1"/>
  <c r="Z13" i="1"/>
  <c r="Z12" i="1"/>
  <c r="K19" i="1"/>
  <c r="H19" i="1"/>
  <c r="K18" i="1"/>
  <c r="H18" i="1"/>
  <c r="K17" i="1"/>
  <c r="H17" i="1"/>
  <c r="K16" i="1"/>
  <c r="H16" i="1"/>
  <c r="K15" i="1"/>
  <c r="H15" i="1"/>
  <c r="M40" i="2" l="1"/>
  <c r="M41" i="2"/>
  <c r="M42" i="2"/>
  <c r="M43" i="2"/>
  <c r="L43" i="2" s="1"/>
  <c r="M44" i="2"/>
  <c r="L44" i="2" s="1"/>
  <c r="M45" i="2"/>
  <c r="L45" i="2" s="1"/>
  <c r="M46" i="2"/>
  <c r="L46" i="2" s="1"/>
  <c r="M47" i="2"/>
  <c r="L47" i="2" s="1"/>
  <c r="M48" i="2"/>
  <c r="L48" i="2" s="1"/>
  <c r="M49" i="2"/>
  <c r="L49" i="2" s="1"/>
  <c r="M50" i="2"/>
  <c r="L50" i="2" s="1"/>
  <c r="M51" i="2"/>
  <c r="L51" i="2" s="1"/>
  <c r="M52" i="2"/>
  <c r="L52" i="2" s="1"/>
  <c r="M53" i="2"/>
  <c r="L53" i="2" s="1"/>
  <c r="M54" i="2"/>
  <c r="L54" i="2" s="1"/>
  <c r="M55" i="2"/>
  <c r="L55" i="2" s="1"/>
  <c r="M56" i="2"/>
  <c r="L56" i="2" s="1"/>
  <c r="M57" i="2"/>
  <c r="L57" i="2" s="1"/>
  <c r="M58" i="2"/>
  <c r="L58" i="2" s="1"/>
  <c r="M59" i="2"/>
  <c r="L59" i="2" s="1"/>
  <c r="M60" i="2"/>
  <c r="L60" i="2" s="1"/>
  <c r="M61" i="2"/>
  <c r="L61" i="2" s="1"/>
  <c r="M62" i="2"/>
  <c r="L62" i="2" s="1"/>
  <c r="M63" i="2"/>
  <c r="L63" i="2" s="1"/>
  <c r="M64" i="2"/>
  <c r="L64" i="2" s="1"/>
  <c r="M65" i="2"/>
  <c r="L65" i="2" s="1"/>
  <c r="M66" i="2"/>
  <c r="L66" i="2" s="1"/>
  <c r="M67" i="2"/>
  <c r="L67" i="2" s="1"/>
  <c r="M68" i="2"/>
  <c r="L68" i="2" s="1"/>
  <c r="M69" i="2"/>
  <c r="L69" i="2" s="1"/>
  <c r="M70" i="2"/>
  <c r="L70" i="2" s="1"/>
  <c r="M71" i="2"/>
  <c r="L71" i="2" s="1"/>
  <c r="M72" i="2"/>
  <c r="L72" i="2" s="1"/>
  <c r="M73" i="2"/>
  <c r="L73" i="2" s="1"/>
  <c r="M74" i="2"/>
  <c r="L74" i="2" s="1"/>
  <c r="M75" i="2"/>
  <c r="L75" i="2" s="1"/>
  <c r="M76" i="2"/>
  <c r="L76" i="2" s="1"/>
  <c r="M77" i="2"/>
  <c r="L77" i="2" s="1"/>
  <c r="M78" i="2"/>
  <c r="L78" i="2" s="1"/>
  <c r="M79" i="2"/>
  <c r="L79" i="2" s="1"/>
  <c r="M80" i="2"/>
  <c r="L80" i="2" s="1"/>
  <c r="M81" i="2"/>
  <c r="L81" i="2" s="1"/>
  <c r="M82" i="2"/>
  <c r="L82" i="2" s="1"/>
  <c r="M83" i="2"/>
  <c r="L83" i="2" s="1"/>
  <c r="M84" i="2"/>
  <c r="L84" i="2" s="1"/>
  <c r="M85" i="2"/>
  <c r="L85" i="2" s="1"/>
  <c r="M86" i="2"/>
  <c r="L86" i="2" s="1"/>
  <c r="M87" i="2"/>
  <c r="L87" i="2" s="1"/>
  <c r="M88" i="2"/>
  <c r="L88" i="2" s="1"/>
  <c r="M89" i="2"/>
  <c r="M90" i="2"/>
  <c r="M91" i="2"/>
  <c r="M92" i="2"/>
  <c r="M93" i="2"/>
  <c r="M94" i="2"/>
  <c r="M95" i="2"/>
  <c r="M96" i="2"/>
  <c r="M97" i="2"/>
  <c r="M98" i="2"/>
  <c r="M99" i="2"/>
  <c r="M100" i="2"/>
  <c r="M101" i="2"/>
  <c r="M102" i="2"/>
  <c r="M103" i="2"/>
  <c r="M104" i="2"/>
  <c r="M105" i="2"/>
  <c r="M106" i="2"/>
  <c r="M107" i="2"/>
  <c r="M108" i="2"/>
  <c r="M39" i="2"/>
  <c r="N5" i="2"/>
  <c r="M5" i="2"/>
  <c r="L42" i="2" l="1"/>
  <c r="W50" i="1" s="1"/>
  <c r="S50" i="1"/>
  <c r="S46" i="1"/>
  <c r="S40" i="1"/>
  <c r="S36" i="1"/>
  <c r="S26" i="1"/>
  <c r="S30" i="1"/>
  <c r="S27" i="1"/>
  <c r="S47" i="1"/>
  <c r="S43" i="1"/>
  <c r="S37" i="1"/>
  <c r="S33" i="1"/>
  <c r="L41" i="2"/>
  <c r="W45" i="1" s="1"/>
  <c r="S29" i="1"/>
  <c r="S49" i="1"/>
  <c r="S45" i="1"/>
  <c r="S39" i="1"/>
  <c r="S35" i="1"/>
  <c r="S25" i="1"/>
  <c r="L40" i="2"/>
  <c r="W44" i="1" s="1"/>
  <c r="S24" i="1"/>
  <c r="S28" i="1"/>
  <c r="S48" i="1"/>
  <c r="S44" i="1"/>
  <c r="S38" i="1"/>
  <c r="S34" i="1"/>
  <c r="W46" i="1"/>
  <c r="W35" i="1"/>
  <c r="W26" i="1"/>
  <c r="W30" i="1"/>
  <c r="W51" i="4"/>
  <c r="S23" i="1"/>
  <c r="A67" i="4"/>
  <c r="A57" i="4"/>
  <c r="A58" i="4"/>
  <c r="A59" i="4"/>
  <c r="A60" i="4"/>
  <c r="A61" i="4"/>
  <c r="A62" i="4"/>
  <c r="A63" i="4"/>
  <c r="A64" i="4"/>
  <c r="A65" i="4"/>
  <c r="A66" i="4"/>
  <c r="W66" i="4"/>
  <c r="S66" i="4"/>
  <c r="R66" i="4"/>
  <c r="O66" i="4"/>
  <c r="L66" i="4"/>
  <c r="I66" i="4"/>
  <c r="F66" i="4"/>
  <c r="W65" i="4"/>
  <c r="S65" i="4"/>
  <c r="R65" i="4"/>
  <c r="O65" i="4"/>
  <c r="L65" i="4"/>
  <c r="I65" i="4"/>
  <c r="F65" i="4"/>
  <c r="W64" i="4"/>
  <c r="S64" i="4"/>
  <c r="R64" i="4"/>
  <c r="O64" i="4"/>
  <c r="L64" i="4"/>
  <c r="I64" i="4"/>
  <c r="F64" i="4"/>
  <c r="W63" i="4"/>
  <c r="S63" i="4"/>
  <c r="R63" i="4"/>
  <c r="O63" i="4"/>
  <c r="L63" i="4"/>
  <c r="I63" i="4"/>
  <c r="F63" i="4"/>
  <c r="W62" i="4"/>
  <c r="S62" i="4"/>
  <c r="R62" i="4"/>
  <c r="O62" i="4"/>
  <c r="L62" i="4"/>
  <c r="I62" i="4"/>
  <c r="F62" i="4"/>
  <c r="W61" i="4"/>
  <c r="S61" i="4"/>
  <c r="R61" i="4"/>
  <c r="O61" i="4"/>
  <c r="L61" i="4"/>
  <c r="I61" i="4"/>
  <c r="F61" i="4"/>
  <c r="W60" i="4"/>
  <c r="S60" i="4"/>
  <c r="R60" i="4"/>
  <c r="O60" i="4"/>
  <c r="L60" i="4"/>
  <c r="I60" i="4"/>
  <c r="F60" i="4"/>
  <c r="W59" i="4"/>
  <c r="S59" i="4"/>
  <c r="R59" i="4"/>
  <c r="O59" i="4"/>
  <c r="L59" i="4"/>
  <c r="I59" i="4"/>
  <c r="F59" i="4"/>
  <c r="W58" i="4"/>
  <c r="S58" i="4"/>
  <c r="R58" i="4"/>
  <c r="O58" i="4"/>
  <c r="L58" i="4"/>
  <c r="I58" i="4"/>
  <c r="F58" i="4"/>
  <c r="W57" i="4"/>
  <c r="S57" i="4"/>
  <c r="R57" i="4"/>
  <c r="O57" i="4"/>
  <c r="L57" i="4"/>
  <c r="I57" i="4"/>
  <c r="F57" i="4"/>
  <c r="W56" i="4"/>
  <c r="S56" i="4"/>
  <c r="R56" i="4"/>
  <c r="O56" i="4"/>
  <c r="L56" i="4"/>
  <c r="I56" i="4"/>
  <c r="F56" i="4"/>
  <c r="W55" i="4"/>
  <c r="S55" i="4"/>
  <c r="R55" i="4"/>
  <c r="O55" i="4"/>
  <c r="L55" i="4"/>
  <c r="I55" i="4"/>
  <c r="F55" i="4"/>
  <c r="S54" i="4"/>
  <c r="R54" i="4"/>
  <c r="O54" i="4"/>
  <c r="L54" i="4"/>
  <c r="I54" i="4"/>
  <c r="F54" i="4"/>
  <c r="S53" i="4"/>
  <c r="R53" i="4"/>
  <c r="O53" i="4"/>
  <c r="L53" i="4"/>
  <c r="I53" i="4"/>
  <c r="F53" i="4"/>
  <c r="A51" i="4"/>
  <c r="A52" i="4"/>
  <c r="A53" i="4"/>
  <c r="A54" i="4"/>
  <c r="A55" i="4"/>
  <c r="A56" i="4"/>
  <c r="A42" i="4"/>
  <c r="A43" i="4"/>
  <c r="A44" i="4"/>
  <c r="A45" i="4"/>
  <c r="A46" i="4"/>
  <c r="A47" i="4"/>
  <c r="A48" i="4"/>
  <c r="A49" i="4"/>
  <c r="A50" i="4"/>
  <c r="A41" i="4"/>
  <c r="W48" i="4"/>
  <c r="S48" i="4"/>
  <c r="R48" i="4"/>
  <c r="O48" i="4"/>
  <c r="L48" i="4"/>
  <c r="I48" i="4"/>
  <c r="F48" i="4"/>
  <c r="W47" i="4"/>
  <c r="S47" i="4"/>
  <c r="R47" i="4"/>
  <c r="O47" i="4"/>
  <c r="L47" i="4"/>
  <c r="I47" i="4"/>
  <c r="F47" i="4"/>
  <c r="W46" i="4"/>
  <c r="S46" i="4"/>
  <c r="R46" i="4"/>
  <c r="O46" i="4"/>
  <c r="L46" i="4"/>
  <c r="I46" i="4"/>
  <c r="F46" i="4"/>
  <c r="W45" i="4"/>
  <c r="S45" i="4"/>
  <c r="R45" i="4"/>
  <c r="O45" i="4"/>
  <c r="L45" i="4"/>
  <c r="I45" i="4"/>
  <c r="F45" i="4"/>
  <c r="W44" i="4"/>
  <c r="S44" i="4"/>
  <c r="R44" i="4"/>
  <c r="O44" i="4"/>
  <c r="L44" i="4"/>
  <c r="I44" i="4"/>
  <c r="F44" i="4"/>
  <c r="W43" i="4"/>
  <c r="S43" i="4"/>
  <c r="R43" i="4"/>
  <c r="O43" i="4"/>
  <c r="L43" i="4"/>
  <c r="I43" i="4"/>
  <c r="F43" i="4"/>
  <c r="W42" i="4"/>
  <c r="S42" i="4"/>
  <c r="R42" i="4"/>
  <c r="O42" i="4"/>
  <c r="L42" i="4"/>
  <c r="I42" i="4"/>
  <c r="F42" i="4"/>
  <c r="W41" i="4"/>
  <c r="S41" i="4"/>
  <c r="R41" i="4"/>
  <c r="O41" i="4"/>
  <c r="L41" i="4"/>
  <c r="I41" i="4"/>
  <c r="F41" i="4"/>
  <c r="W40" i="4"/>
  <c r="S40" i="4"/>
  <c r="R40" i="4"/>
  <c r="O40" i="4"/>
  <c r="L40" i="4"/>
  <c r="I40" i="4"/>
  <c r="F40" i="4"/>
  <c r="W39" i="4"/>
  <c r="S39" i="4"/>
  <c r="R39" i="4"/>
  <c r="O39" i="4"/>
  <c r="L39" i="4"/>
  <c r="I39" i="4"/>
  <c r="F39" i="4"/>
  <c r="W38" i="4"/>
  <c r="S38" i="4"/>
  <c r="R38" i="4"/>
  <c r="O38" i="4"/>
  <c r="L38" i="4"/>
  <c r="I38" i="4"/>
  <c r="F38" i="4"/>
  <c r="W37" i="4"/>
  <c r="S37" i="4"/>
  <c r="R37" i="4"/>
  <c r="O37" i="4"/>
  <c r="L37" i="4"/>
  <c r="I37" i="4"/>
  <c r="F37" i="4"/>
  <c r="Y70" i="4"/>
  <c r="O70" i="4"/>
  <c r="S52" i="4"/>
  <c r="R52" i="4"/>
  <c r="O52" i="4"/>
  <c r="L52" i="4"/>
  <c r="I52" i="4"/>
  <c r="F52" i="4"/>
  <c r="S51" i="4"/>
  <c r="R51" i="4"/>
  <c r="O51" i="4"/>
  <c r="L51" i="4"/>
  <c r="I51" i="4"/>
  <c r="F51" i="4"/>
  <c r="A40" i="4"/>
  <c r="A39" i="4"/>
  <c r="A38" i="4"/>
  <c r="A37" i="4"/>
  <c r="S36" i="4"/>
  <c r="R36" i="4"/>
  <c r="O36" i="4"/>
  <c r="L36" i="4"/>
  <c r="I36" i="4"/>
  <c r="F36" i="4"/>
  <c r="A36" i="4"/>
  <c r="S35" i="4"/>
  <c r="R35" i="4"/>
  <c r="O35" i="4"/>
  <c r="L35" i="4"/>
  <c r="I35" i="4"/>
  <c r="F35" i="4"/>
  <c r="A35" i="4"/>
  <c r="S34" i="4"/>
  <c r="R34" i="4"/>
  <c r="O34" i="4"/>
  <c r="L34" i="4"/>
  <c r="I34" i="4"/>
  <c r="F34" i="4"/>
  <c r="A34" i="4"/>
  <c r="S33" i="4"/>
  <c r="R33" i="4"/>
  <c r="O33" i="4"/>
  <c r="L33" i="4"/>
  <c r="I33" i="4"/>
  <c r="F33" i="4"/>
  <c r="A33" i="4"/>
  <c r="A32" i="4"/>
  <c r="A31" i="4"/>
  <c r="W30" i="4"/>
  <c r="S30" i="4"/>
  <c r="R30" i="4"/>
  <c r="O30" i="4"/>
  <c r="L30" i="4"/>
  <c r="I30" i="4"/>
  <c r="F30" i="4"/>
  <c r="A30" i="4"/>
  <c r="W29" i="4"/>
  <c r="S29" i="4"/>
  <c r="R29" i="4"/>
  <c r="O29" i="4"/>
  <c r="L29" i="4"/>
  <c r="I29" i="4"/>
  <c r="F29" i="4"/>
  <c r="A29" i="4"/>
  <c r="W28" i="4"/>
  <c r="S28" i="4"/>
  <c r="R28" i="4"/>
  <c r="O28" i="4"/>
  <c r="L28" i="4"/>
  <c r="I28" i="4"/>
  <c r="F28" i="4"/>
  <c r="A28" i="4"/>
  <c r="W27" i="4"/>
  <c r="S27" i="4"/>
  <c r="R27" i="4"/>
  <c r="O27" i="4"/>
  <c r="L27" i="4"/>
  <c r="I27" i="4"/>
  <c r="F27" i="4"/>
  <c r="A27" i="4"/>
  <c r="S26" i="4"/>
  <c r="R26" i="4"/>
  <c r="O26" i="4"/>
  <c r="L26" i="4"/>
  <c r="I26" i="4"/>
  <c r="F26" i="4"/>
  <c r="A26" i="4"/>
  <c r="S25" i="4"/>
  <c r="R25" i="4"/>
  <c r="O25" i="4"/>
  <c r="L25" i="4"/>
  <c r="I25" i="4"/>
  <c r="F25" i="4"/>
  <c r="A25" i="4"/>
  <c r="S24" i="4"/>
  <c r="R24" i="4"/>
  <c r="O24" i="4"/>
  <c r="L24" i="4"/>
  <c r="I24" i="4"/>
  <c r="F24" i="4"/>
  <c r="A24" i="4"/>
  <c r="S23" i="4"/>
  <c r="R23" i="4"/>
  <c r="O23" i="4"/>
  <c r="L23" i="4"/>
  <c r="I23" i="4"/>
  <c r="F23" i="4"/>
  <c r="A23" i="4"/>
  <c r="A20" i="4"/>
  <c r="R19" i="4"/>
  <c r="P19" i="4"/>
  <c r="N19" i="4"/>
  <c r="K19" i="4"/>
  <c r="H19" i="4"/>
  <c r="A19" i="4"/>
  <c r="R18" i="4"/>
  <c r="P18" i="4"/>
  <c r="N18" i="4"/>
  <c r="K18" i="4"/>
  <c r="H18" i="4"/>
  <c r="A18" i="4"/>
  <c r="R17" i="4"/>
  <c r="P17" i="4"/>
  <c r="N17" i="4"/>
  <c r="K17" i="4"/>
  <c r="H17" i="4"/>
  <c r="A17" i="4"/>
  <c r="P16" i="4"/>
  <c r="N16" i="4"/>
  <c r="K16" i="4"/>
  <c r="H16" i="4"/>
  <c r="A16" i="4"/>
  <c r="R15" i="4"/>
  <c r="P15" i="4"/>
  <c r="K15" i="4"/>
  <c r="H15" i="4"/>
  <c r="A15" i="4"/>
  <c r="Z14" i="4"/>
  <c r="Z13" i="4"/>
  <c r="M13" i="4"/>
  <c r="G13" i="4"/>
  <c r="G11" i="4"/>
  <c r="Y10" i="4"/>
  <c r="Z9" i="4"/>
  <c r="G9" i="4"/>
  <c r="A19" i="1"/>
  <c r="A16" i="1"/>
  <c r="A17" i="1"/>
  <c r="A18" i="1"/>
  <c r="A15" i="1"/>
  <c r="Z9"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W53" i="4"/>
  <c r="W35" i="4"/>
  <c r="W36" i="4"/>
  <c r="W33" i="4"/>
  <c r="W54" i="4"/>
  <c r="W26" i="4"/>
  <c r="W34" i="4"/>
  <c r="W24" i="4"/>
  <c r="W52" i="4"/>
  <c r="W25" i="4"/>
  <c r="AJ53" i="4" l="1"/>
  <c r="AJ56" i="4"/>
  <c r="AJ58" i="4"/>
  <c r="AJ60" i="4"/>
  <c r="AJ54" i="4"/>
  <c r="AJ55" i="4"/>
  <c r="AJ57" i="4"/>
  <c r="AJ59" i="4"/>
  <c r="W23" i="4"/>
  <c r="W38" i="1"/>
  <c r="W49" i="1"/>
  <c r="W29" i="1"/>
  <c r="W39" i="1"/>
  <c r="W25" i="1"/>
  <c r="W34" i="1"/>
  <c r="W36" i="1"/>
  <c r="W28" i="1"/>
  <c r="W48" i="1"/>
  <c r="W24" i="1"/>
  <c r="W37" i="1"/>
  <c r="W47" i="1"/>
  <c r="W27" i="1"/>
  <c r="W33" i="1"/>
  <c r="W23" i="1"/>
  <c r="W40" i="1"/>
  <c r="W43" i="1"/>
  <c r="AJ45" i="1"/>
  <c r="AJ46" i="1"/>
  <c r="AJ44" i="1"/>
  <c r="AJ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masahiro</author>
    <author>江口之浩</author>
  </authors>
  <commentList>
    <comment ref="I9" authorId="0" shapeId="0" xr:uid="{00000000-0006-0000-0000-000001000000}">
      <text>
        <r>
          <rPr>
            <b/>
            <sz val="12"/>
            <color indexed="81"/>
            <rFont val="MS P ゴシック"/>
            <family val="3"/>
            <charset val="128"/>
          </rPr>
          <t>要項にある大会の回数を入力する</t>
        </r>
      </text>
    </comment>
    <comment ref="K10" authorId="0" shapeId="0" xr:uid="{00000000-0006-0000-0000-000002000000}">
      <text>
        <r>
          <rPr>
            <b/>
            <sz val="9"/>
            <color indexed="81"/>
            <rFont val="MS P ゴシック"/>
            <family val="3"/>
            <charset val="128"/>
          </rPr>
          <t>（例）</t>
        </r>
        <r>
          <rPr>
            <b/>
            <sz val="14"/>
            <color indexed="81"/>
            <rFont val="MS P ゴシック"/>
            <family val="3"/>
            <charset val="128"/>
          </rPr>
          <t>5/21</t>
        </r>
      </text>
    </comment>
    <comment ref="F29" authorId="1" shapeId="0" xr:uid="{00000000-0006-0000-0000-000003000000}">
      <text>
        <r>
          <rPr>
            <b/>
            <sz val="10"/>
            <color indexed="10"/>
            <rFont val="ＭＳ Ｐゴシック"/>
            <family val="3"/>
            <charset val="128"/>
          </rPr>
          <t>セル右の▼をクリックして選択
※引率責任者が監督を兼ねる場合は引率責任者欄と監督欄の両方に○をすること。</t>
        </r>
      </text>
    </comment>
    <comment ref="L39" authorId="2" shapeId="0" xr:uid="{00000000-0006-0000-0000-000004000000}">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吉村　幸三</author>
    <author>北　まーちゃん</author>
    <author>masahiro</author>
    <author>江口之浩</author>
  </authors>
  <commentList>
    <comment ref="C9" authorId="0" shapeId="0" xr:uid="{00000000-0006-0000-0100-000001000000}">
      <text>
        <r>
          <rPr>
            <sz val="9"/>
            <color indexed="81"/>
            <rFont val="MS P ゴシック"/>
            <family val="3"/>
            <charset val="128"/>
          </rPr>
          <t>入力する前に必ず
基礎データシートに登録すること。</t>
        </r>
      </text>
    </comment>
    <comment ref="N15" authorId="1" shapeId="0" xr:uid="{00000000-0006-0000-0100-000002000000}">
      <text>
        <r>
          <rPr>
            <sz val="9"/>
            <color indexed="81"/>
            <rFont val="MS P ゴシック"/>
            <family val="3"/>
            <charset val="128"/>
          </rPr>
          <t xml:space="preserve">引率と監督が同じである場合は引率と監督の両方に○を付けてください。
また，外部指導者が監督の場合は監督と外部指導者の両方に○を付けてください。
</t>
        </r>
        <r>
          <rPr>
            <b/>
            <sz val="9"/>
            <color indexed="81"/>
            <rFont val="MS P ゴシック"/>
            <family val="3"/>
            <charset val="128"/>
          </rPr>
          <t>・日本卓球協会に登録してない場合ベンチに入ることは出来ません。</t>
        </r>
        <r>
          <rPr>
            <sz val="9"/>
            <color indexed="81"/>
            <rFont val="MS P ゴシック"/>
            <family val="3"/>
            <charset val="128"/>
          </rPr>
          <t xml:space="preserve">
</t>
        </r>
      </text>
    </comment>
    <comment ref="W15" authorId="2" shapeId="0" xr:uid="{00000000-0006-0000-0100-000003000000}">
      <text>
        <r>
          <rPr>
            <b/>
            <sz val="12"/>
            <color indexed="81"/>
            <rFont val="ＭＳ Ｐゴシック"/>
            <family val="3"/>
            <charset val="128"/>
          </rPr>
          <t>セル右の▼をクリックして選択
※一日につき一名のみ○
※本年度県卓球連盟への登録者</t>
        </r>
      </text>
    </comment>
    <comment ref="Y15" authorId="1" shapeId="0" xr:uid="{00000000-0006-0000-0100-000004000000}">
      <text>
        <r>
          <rPr>
            <sz val="9"/>
            <color indexed="81"/>
            <rFont val="MS P ゴシック"/>
            <family val="3"/>
            <charset val="128"/>
          </rPr>
          <t xml:space="preserve">大会に参加している実際の人数を記入してください。団体メンバーとシングルに出場していたら１人と数えます。
</t>
        </r>
        <r>
          <rPr>
            <b/>
            <sz val="9"/>
            <color indexed="81"/>
            <rFont val="MS P ゴシック"/>
            <family val="3"/>
            <charset val="128"/>
          </rPr>
          <t>※重複は１人と数えてください。</t>
        </r>
      </text>
    </comment>
    <comment ref="C21" authorId="3" shapeId="0" xr:uid="{00000000-0006-0000-0100-000005000000}">
      <text>
        <r>
          <rPr>
            <sz val="9"/>
            <color indexed="81"/>
            <rFont val="ＭＳ Ｐゴシック"/>
            <family val="3"/>
            <charset val="128"/>
          </rPr>
          <t>入力する前に必ず
基礎データシートに登録すること。</t>
        </r>
      </text>
    </comment>
    <comment ref="G55" authorId="0" shapeId="0" xr:uid="{00000000-0006-0000-0100-000006000000}">
      <text>
        <r>
          <rPr>
            <b/>
            <sz val="9"/>
            <color indexed="81"/>
            <rFont val="MS P ゴシック"/>
            <family val="3"/>
            <charset val="128"/>
          </rPr>
          <t>日付は各自入力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吉村　幸三</author>
    <author>北　まーちゃん</author>
    <author>masahiro</author>
    <author>江口之浩</author>
  </authors>
  <commentList>
    <comment ref="C9" authorId="0" shapeId="0" xr:uid="{00000000-0006-0000-0200-000001000000}">
      <text>
        <r>
          <rPr>
            <sz val="9"/>
            <color indexed="81"/>
            <rFont val="MS P ゴシック"/>
            <family val="3"/>
            <charset val="128"/>
          </rPr>
          <t>入力する前に必ず
基礎データシートに登録すること。</t>
        </r>
      </text>
    </comment>
    <comment ref="N15" authorId="1" shapeId="0" xr:uid="{00000000-0006-0000-0200-000002000000}">
      <text>
        <r>
          <rPr>
            <sz val="9"/>
            <color indexed="81"/>
            <rFont val="MS P ゴシック"/>
            <family val="3"/>
            <charset val="128"/>
          </rPr>
          <t xml:space="preserve">引率と監督が同じである場合は引率と監督の両方に○を付けてください。
また，外部指導者が監督の場合は監督と外部指導者の両方に○を付けてください。
</t>
        </r>
        <r>
          <rPr>
            <b/>
            <sz val="9"/>
            <color indexed="81"/>
            <rFont val="MS P ゴシック"/>
            <family val="3"/>
            <charset val="128"/>
          </rPr>
          <t>・日本卓球協会に登録してない場合はベンチに入ることは出来ません。</t>
        </r>
        <r>
          <rPr>
            <sz val="9"/>
            <color indexed="81"/>
            <rFont val="MS P ゴシック"/>
            <family val="3"/>
            <charset val="128"/>
          </rPr>
          <t xml:space="preserve">
</t>
        </r>
      </text>
    </comment>
    <comment ref="W15" authorId="2" shapeId="0" xr:uid="{00000000-0006-0000-0200-000003000000}">
      <text>
        <r>
          <rPr>
            <b/>
            <sz val="12"/>
            <color indexed="81"/>
            <rFont val="ＭＳ Ｐゴシック"/>
            <family val="3"/>
            <charset val="128"/>
          </rPr>
          <t>セル右の▼をクリックして選択
※一日につき一名のみ○
※本年度県卓球連盟への登録者</t>
        </r>
      </text>
    </comment>
    <comment ref="Y15" authorId="1" shapeId="0" xr:uid="{00000000-0006-0000-0200-000004000000}">
      <text>
        <r>
          <rPr>
            <sz val="9"/>
            <color indexed="81"/>
            <rFont val="MS P ゴシック"/>
            <family val="3"/>
            <charset val="128"/>
          </rPr>
          <t xml:space="preserve">大会に参加している実際の人数を記入してください。団体メンバーとシングルに出場していたら１人と数えます。
</t>
        </r>
        <r>
          <rPr>
            <b/>
            <sz val="9"/>
            <color indexed="81"/>
            <rFont val="MS P ゴシック"/>
            <family val="3"/>
            <charset val="128"/>
          </rPr>
          <t>※重複は１人と数えてください。</t>
        </r>
      </text>
    </comment>
    <comment ref="C21" authorId="3" shapeId="0" xr:uid="{00000000-0006-0000-0200-000005000000}">
      <text>
        <r>
          <rPr>
            <sz val="9"/>
            <color indexed="81"/>
            <rFont val="ＭＳ Ｐゴシック"/>
            <family val="3"/>
            <charset val="128"/>
          </rPr>
          <t>入力する前に必ず
基礎データシートに登録すること。</t>
        </r>
      </text>
    </comment>
    <comment ref="G55" authorId="0" shapeId="0" xr:uid="{00000000-0006-0000-0200-000006000000}">
      <text>
        <r>
          <rPr>
            <b/>
            <sz val="9"/>
            <color indexed="81"/>
            <rFont val="MS P ゴシック"/>
            <family val="3"/>
            <charset val="128"/>
          </rPr>
          <t>日付は各自入力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北　まーちゃん</author>
    <author>masahiro</author>
    <author>江口之浩</author>
  </authors>
  <commentList>
    <comment ref="N15" authorId="0" shapeId="0" xr:uid="{00000000-0006-0000-0300-000001000000}">
      <text>
        <r>
          <rPr>
            <sz val="9"/>
            <color indexed="81"/>
            <rFont val="MS P ゴシック"/>
            <family val="3"/>
            <charset val="128"/>
          </rPr>
          <t xml:space="preserve">引率と監督が同じである場合は引率と監督の両方に○を付けてください。
また，外部指導者が監督の場合は監督と外部指導者の両方に○を付けてください。
</t>
        </r>
        <r>
          <rPr>
            <b/>
            <sz val="9"/>
            <color indexed="81"/>
            <rFont val="MS P ゴシック"/>
            <family val="3"/>
            <charset val="128"/>
          </rPr>
          <t>・日本卓球協会に登録してない場合ベンチに入ることは出来ません。</t>
        </r>
        <r>
          <rPr>
            <sz val="9"/>
            <color indexed="81"/>
            <rFont val="MS P ゴシック"/>
            <family val="3"/>
            <charset val="128"/>
          </rPr>
          <t xml:space="preserve">
</t>
        </r>
      </text>
    </comment>
    <comment ref="W15" authorId="1" shapeId="0" xr:uid="{00000000-0006-0000-0300-000002000000}">
      <text>
        <r>
          <rPr>
            <b/>
            <sz val="12"/>
            <color indexed="81"/>
            <rFont val="ＭＳ Ｐゴシック"/>
            <family val="3"/>
            <charset val="128"/>
          </rPr>
          <t>セル右の▼をクリックして選択
※一日につき一名のみ○
※本年度県卓球連盟への登録者</t>
        </r>
      </text>
    </comment>
    <comment ref="Y15" authorId="0" shapeId="0" xr:uid="{00000000-0006-0000-0300-000003000000}">
      <text>
        <r>
          <rPr>
            <sz val="9"/>
            <color indexed="81"/>
            <rFont val="MS P ゴシック"/>
            <family val="3"/>
            <charset val="128"/>
          </rPr>
          <t xml:space="preserve">大会に参加している実際の人数を記入してください。団体メンバーとシングルに出場していたら１人と数えます。
</t>
        </r>
        <r>
          <rPr>
            <b/>
            <sz val="9"/>
            <color indexed="81"/>
            <rFont val="MS P ゴシック"/>
            <family val="3"/>
            <charset val="128"/>
          </rPr>
          <t>※重複は１人と数えてください。参加料は後日高体連から請求が来ます。</t>
        </r>
      </text>
    </comment>
    <comment ref="C21" authorId="2" shapeId="0" xr:uid="{00000000-0006-0000-0300-000004000000}">
      <text>
        <r>
          <rPr>
            <sz val="9"/>
            <color indexed="81"/>
            <rFont val="ＭＳ Ｐゴシック"/>
            <family val="3"/>
            <charset val="128"/>
          </rPr>
          <t>入力する前に必ず
基礎データシートに登録すること。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北　まーちゃん</author>
    <author>masahiro</author>
    <author>江口之浩</author>
  </authors>
  <commentList>
    <comment ref="N15" authorId="0" shapeId="0" xr:uid="{00000000-0006-0000-0400-000001000000}">
      <text>
        <r>
          <rPr>
            <sz val="9"/>
            <color indexed="81"/>
            <rFont val="MS P ゴシック"/>
            <family val="3"/>
            <charset val="128"/>
          </rPr>
          <t xml:space="preserve">引率と監督が同じである場合は引率と監督の両方に○を付けてください。
また，外部指導者が監督の場合は監督と外部指導者の両方に○を付けてください。
</t>
        </r>
        <r>
          <rPr>
            <b/>
            <sz val="9"/>
            <color indexed="81"/>
            <rFont val="MS P ゴシック"/>
            <family val="3"/>
            <charset val="128"/>
          </rPr>
          <t>・日本卓球協会に登録してない場合ベンチに入ることは出来ません。</t>
        </r>
        <r>
          <rPr>
            <sz val="9"/>
            <color indexed="81"/>
            <rFont val="MS P ゴシック"/>
            <family val="3"/>
            <charset val="128"/>
          </rPr>
          <t xml:space="preserve">
</t>
        </r>
      </text>
    </comment>
    <comment ref="W15" authorId="1" shapeId="0" xr:uid="{00000000-0006-0000-0400-000002000000}">
      <text>
        <r>
          <rPr>
            <b/>
            <sz val="12"/>
            <color indexed="81"/>
            <rFont val="ＭＳ Ｐゴシック"/>
            <family val="3"/>
            <charset val="128"/>
          </rPr>
          <t>セル右の▼をクリックして選択
※一日につき一名のみ○
※本年度県卓球連盟への登録者</t>
        </r>
      </text>
    </comment>
    <comment ref="Y15" authorId="0" shapeId="0" xr:uid="{00000000-0006-0000-0400-000003000000}">
      <text>
        <r>
          <rPr>
            <sz val="9"/>
            <color indexed="81"/>
            <rFont val="MS P ゴシック"/>
            <family val="3"/>
            <charset val="128"/>
          </rPr>
          <t xml:space="preserve">大会に参加している実際の人数を記入してください。団体メンバーとシングルに出場していたら１人と数えます。
</t>
        </r>
        <r>
          <rPr>
            <b/>
            <sz val="9"/>
            <color indexed="81"/>
            <rFont val="MS P ゴシック"/>
            <family val="3"/>
            <charset val="128"/>
          </rPr>
          <t>※重複は１人と数えてください。参加料は後日高体連から請求が来ます。</t>
        </r>
      </text>
    </comment>
    <comment ref="C21" authorId="2" shapeId="0" xr:uid="{00000000-0006-0000-0400-000004000000}">
      <text>
        <r>
          <rPr>
            <sz val="9"/>
            <color indexed="81"/>
            <rFont val="ＭＳ Ｐゴシック"/>
            <family val="3"/>
            <charset val="128"/>
          </rPr>
          <t>入力する前に必ず
基礎データシートに登録すること。</t>
        </r>
      </text>
    </comment>
  </commentList>
</comments>
</file>

<file path=xl/sharedStrings.xml><?xml version="1.0" encoding="utf-8"?>
<sst xmlns="http://schemas.openxmlformats.org/spreadsheetml/2006/main" count="532" uniqueCount="328">
  <si>
    <t>ふりがな</t>
    <phoneticPr fontId="3"/>
  </si>
  <si>
    <t>選手名</t>
    <rPh sb="0" eb="3">
      <t>センシュメイ</t>
    </rPh>
    <phoneticPr fontId="3"/>
  </si>
  <si>
    <t>学年</t>
    <rPh sb="0" eb="2">
      <t>ガクネン</t>
    </rPh>
    <phoneticPr fontId="3"/>
  </si>
  <si>
    <t>生年月日</t>
    <rPh sb="0" eb="2">
      <t>セイネン</t>
    </rPh>
    <rPh sb="2" eb="4">
      <t>ガッピ</t>
    </rPh>
    <phoneticPr fontId="3"/>
  </si>
  <si>
    <t>年齢</t>
    <rPh sb="0" eb="2">
      <t>ネンレイ</t>
    </rPh>
    <phoneticPr fontId="3"/>
  </si>
  <si>
    <t>所　在　地</t>
    <rPh sb="0" eb="1">
      <t>トコロ</t>
    </rPh>
    <rPh sb="2" eb="3">
      <t>ザイ</t>
    </rPh>
    <rPh sb="4" eb="5">
      <t>チ</t>
    </rPh>
    <phoneticPr fontId="3"/>
  </si>
  <si>
    <t>印</t>
    <rPh sb="0" eb="1">
      <t>イン</t>
    </rPh>
    <phoneticPr fontId="3"/>
  </si>
  <si>
    <t>（</t>
    <phoneticPr fontId="3"/>
  </si>
  <si>
    <t>）</t>
    <phoneticPr fontId="3"/>
  </si>
  <si>
    <t>学校データ</t>
    <rPh sb="0" eb="2">
      <t>ガッコウ</t>
    </rPh>
    <phoneticPr fontId="3"/>
  </si>
  <si>
    <t>〒</t>
    <phoneticPr fontId="3"/>
  </si>
  <si>
    <t>選手データ</t>
    <rPh sb="0" eb="2">
      <t>センシュ</t>
    </rPh>
    <phoneticPr fontId="3"/>
  </si>
  <si>
    <t>鹿児島</t>
    <rPh sb="0" eb="3">
      <t>カゴシマ</t>
    </rPh>
    <phoneticPr fontId="3"/>
  </si>
  <si>
    <t>種別データ</t>
    <rPh sb="0" eb="2">
      <t>シュベツ</t>
    </rPh>
    <phoneticPr fontId="3"/>
  </si>
  <si>
    <t>ふ り が な</t>
    <phoneticPr fontId="3"/>
  </si>
  <si>
    <t>学  校  名</t>
    <rPh sb="0" eb="1">
      <t>ガク</t>
    </rPh>
    <rPh sb="3" eb="4">
      <t>コウ</t>
    </rPh>
    <rPh sb="6" eb="7">
      <t>メイ</t>
    </rPh>
    <phoneticPr fontId="3"/>
  </si>
  <si>
    <t>携 帯 電 話</t>
    <rPh sb="0" eb="1">
      <t>タズサ</t>
    </rPh>
    <rPh sb="2" eb="3">
      <t>オビ</t>
    </rPh>
    <rPh sb="4" eb="5">
      <t>デン</t>
    </rPh>
    <rPh sb="6" eb="7">
      <t>ハナシ</t>
    </rPh>
    <phoneticPr fontId="3"/>
  </si>
  <si>
    <t>住        所</t>
    <rPh sb="0" eb="1">
      <t>ジュウ</t>
    </rPh>
    <rPh sb="9" eb="10">
      <t>ショ</t>
    </rPh>
    <phoneticPr fontId="3"/>
  </si>
  <si>
    <t>T   E   L</t>
    <phoneticPr fontId="3"/>
  </si>
  <si>
    <t>F   A   X</t>
    <phoneticPr fontId="3"/>
  </si>
  <si>
    <t>（例）</t>
    <rPh sb="1" eb="2">
      <t>レイ</t>
    </rPh>
    <phoneticPr fontId="3"/>
  </si>
  <si>
    <t>学校長名</t>
    <rPh sb="0" eb="3">
      <t>ガッコウチョウ</t>
    </rPh>
    <rPh sb="3" eb="4">
      <t>メイ</t>
    </rPh>
    <phoneticPr fontId="3"/>
  </si>
  <si>
    <t>（半角）</t>
    <rPh sb="1" eb="3">
      <t>ハンカク</t>
    </rPh>
    <phoneticPr fontId="3"/>
  </si>
  <si>
    <t>※入力について</t>
    <rPh sb="1" eb="3">
      <t>ニュウリョク</t>
    </rPh>
    <phoneticPr fontId="3"/>
  </si>
  <si>
    <t>・</t>
    <phoneticPr fontId="3"/>
  </si>
  <si>
    <t>・</t>
    <phoneticPr fontId="3"/>
  </si>
  <si>
    <t>男子</t>
    <rPh sb="0" eb="1">
      <t>オトコ</t>
    </rPh>
    <rPh sb="1" eb="2">
      <t>コ</t>
    </rPh>
    <phoneticPr fontId="3"/>
  </si>
  <si>
    <t>の部分にデータを入力してください。</t>
    <rPh sb="1" eb="3">
      <t>ブブン</t>
    </rPh>
    <rPh sb="8" eb="10">
      <t>ニュウリョク</t>
    </rPh>
    <phoneticPr fontId="3"/>
  </si>
  <si>
    <t>メール本文には①学校名②送信者名を必ず入れてください。</t>
    <rPh sb="3" eb="5">
      <t>ホンブン</t>
    </rPh>
    <rPh sb="8" eb="11">
      <t>ガッコウメイ</t>
    </rPh>
    <rPh sb="12" eb="16">
      <t>ソウシンシャメイ</t>
    </rPh>
    <rPh sb="17" eb="18">
      <t>カナラ</t>
    </rPh>
    <rPh sb="19" eb="20">
      <t>イ</t>
    </rPh>
    <phoneticPr fontId="3"/>
  </si>
  <si>
    <t>○</t>
    <phoneticPr fontId="3"/>
  </si>
  <si>
    <t>せい</t>
    <phoneticPr fontId="3"/>
  </si>
  <si>
    <t>めい</t>
    <phoneticPr fontId="3"/>
  </si>
  <si>
    <t>姓</t>
    <rPh sb="0" eb="1">
      <t>セイ</t>
    </rPh>
    <phoneticPr fontId="3"/>
  </si>
  <si>
    <t>名</t>
    <rPh sb="0" eb="1">
      <t>メイ</t>
    </rPh>
    <phoneticPr fontId="3"/>
  </si>
  <si>
    <t>←正式名称、こうとうがっこうは省く</t>
    <phoneticPr fontId="3"/>
  </si>
  <si>
    <t>選手番号</t>
    <rPh sb="0" eb="2">
      <t>センシュ</t>
    </rPh>
    <rPh sb="2" eb="4">
      <t>バンゴウ</t>
    </rPh>
    <phoneticPr fontId="3"/>
  </si>
  <si>
    <t>漢字</t>
    <rPh sb="0" eb="2">
      <t>カンジ</t>
    </rPh>
    <phoneticPr fontId="3"/>
  </si>
  <si>
    <t>年</t>
    <rPh sb="0" eb="1">
      <t>ネン</t>
    </rPh>
    <phoneticPr fontId="3"/>
  </si>
  <si>
    <t>月</t>
    <rPh sb="0" eb="1">
      <t>ゲツ</t>
    </rPh>
    <phoneticPr fontId="3"/>
  </si>
  <si>
    <t>日</t>
    <rPh sb="0" eb="1">
      <t>ヒ</t>
    </rPh>
    <phoneticPr fontId="3"/>
  </si>
  <si>
    <t>入力が終わったら、各シートの申込書の左側に登録メンバーが出ます。そのデータをもとにデータ入力して下さい。</t>
    <rPh sb="0" eb="2">
      <t>ニュウリョク</t>
    </rPh>
    <rPh sb="3" eb="4">
      <t>オ</t>
    </rPh>
    <rPh sb="9" eb="10">
      <t>カク</t>
    </rPh>
    <rPh sb="14" eb="17">
      <t>モウシコミショ</t>
    </rPh>
    <rPh sb="18" eb="20">
      <t>ヒダリガワ</t>
    </rPh>
    <rPh sb="21" eb="23">
      <t>トウロク</t>
    </rPh>
    <rPh sb="28" eb="29">
      <t>デ</t>
    </rPh>
    <rPh sb="44" eb="46">
      <t>ニュウリョク</t>
    </rPh>
    <rPh sb="48" eb="49">
      <t>クダ</t>
    </rPh>
    <phoneticPr fontId="3"/>
  </si>
  <si>
    <t>ふりなが</t>
    <phoneticPr fontId="3"/>
  </si>
  <si>
    <t>氏　　　名</t>
    <rPh sb="0" eb="1">
      <t>シ</t>
    </rPh>
    <rPh sb="4" eb="5">
      <t>メイ</t>
    </rPh>
    <phoneticPr fontId="3"/>
  </si>
  <si>
    <t>学　年</t>
    <rPh sb="0" eb="1">
      <t>ガク</t>
    </rPh>
    <rPh sb="2" eb="3">
      <t>トシ</t>
    </rPh>
    <phoneticPr fontId="3"/>
  </si>
  <si>
    <t>備　　　考</t>
    <rPh sb="0" eb="1">
      <t>ソナエ</t>
    </rPh>
    <rPh sb="4" eb="5">
      <t>コウ</t>
    </rPh>
    <phoneticPr fontId="3"/>
  </si>
  <si>
    <t>月</t>
    <rPh sb="0" eb="1">
      <t>ツキ</t>
    </rPh>
    <phoneticPr fontId="3"/>
  </si>
  <si>
    <t>Ｎｏ</t>
    <phoneticPr fontId="3"/>
  </si>
  <si>
    <t>外部指導者</t>
    <rPh sb="0" eb="2">
      <t>ガイブ</t>
    </rPh>
    <rPh sb="2" eb="5">
      <t>シドウシャ</t>
    </rPh>
    <phoneticPr fontId="3"/>
  </si>
  <si>
    <t>例　鹿児島　太郎</t>
    <rPh sb="0" eb="1">
      <t>レイ</t>
    </rPh>
    <rPh sb="2" eb="5">
      <t>カゴシマ</t>
    </rPh>
    <rPh sb="6" eb="8">
      <t>タロウ</t>
    </rPh>
    <phoneticPr fontId="3"/>
  </si>
  <si>
    <t>例　浦島　太郎</t>
    <rPh sb="0" eb="1">
      <t>レイ</t>
    </rPh>
    <rPh sb="2" eb="4">
      <t>ウラシマ</t>
    </rPh>
    <rPh sb="5" eb="7">
      <t>タロウ</t>
    </rPh>
    <phoneticPr fontId="3"/>
  </si>
  <si>
    <t>例　090-1234-5678</t>
    <rPh sb="0" eb="1">
      <t>レイ</t>
    </rPh>
    <phoneticPr fontId="3"/>
  </si>
  <si>
    <t>引率責任者名</t>
    <rPh sb="0" eb="2">
      <t>インソツ</t>
    </rPh>
    <rPh sb="2" eb="5">
      <t>セキニンシャ</t>
    </rPh>
    <rPh sb="5" eb="6">
      <t>メイ</t>
    </rPh>
    <phoneticPr fontId="3"/>
  </si>
  <si>
    <t>伊佐農林</t>
    <rPh sb="0" eb="2">
      <t>イサ</t>
    </rPh>
    <rPh sb="2" eb="4">
      <t>ノウリン</t>
    </rPh>
    <phoneticPr fontId="3"/>
  </si>
  <si>
    <t>南大隅</t>
    <rPh sb="0" eb="3">
      <t>ミナミオオスミ</t>
    </rPh>
    <phoneticPr fontId="3"/>
  </si>
  <si>
    <t>鹿児島純心</t>
    <rPh sb="0" eb="3">
      <t>カゴシマ</t>
    </rPh>
    <rPh sb="3" eb="5">
      <t>ジュンシン</t>
    </rPh>
    <phoneticPr fontId="3"/>
  </si>
  <si>
    <t>大口明光</t>
    <rPh sb="0" eb="2">
      <t>オオクチ</t>
    </rPh>
    <rPh sb="2" eb="4">
      <t>メイコウ</t>
    </rPh>
    <phoneticPr fontId="3"/>
  </si>
  <si>
    <t>鹿屋中央</t>
    <rPh sb="0" eb="2">
      <t>カノヤ</t>
    </rPh>
    <rPh sb="2" eb="4">
      <t>チュウオウ</t>
    </rPh>
    <phoneticPr fontId="3"/>
  </si>
  <si>
    <t>志學館</t>
    <rPh sb="0" eb="3">
      <t>シガクカン</t>
    </rPh>
    <phoneticPr fontId="3"/>
  </si>
  <si>
    <t>育英館</t>
    <rPh sb="0" eb="2">
      <t>イクエイ</t>
    </rPh>
    <rPh sb="2" eb="3">
      <t>カン</t>
    </rPh>
    <phoneticPr fontId="3"/>
  </si>
  <si>
    <t>修英館</t>
    <rPh sb="0" eb="2">
      <t>ノブヒデ</t>
    </rPh>
    <rPh sb="2" eb="3">
      <t>カン</t>
    </rPh>
    <phoneticPr fontId="3"/>
  </si>
  <si>
    <t>892-1234</t>
    <phoneticPr fontId="3"/>
  </si>
  <si>
    <t>099-205-2554</t>
    <phoneticPr fontId="3"/>
  </si>
  <si>
    <t>099-205-1018</t>
    <phoneticPr fontId="3"/>
  </si>
  <si>
    <t>基礎データ登録者</t>
    <rPh sb="0" eb="2">
      <t>キソ</t>
    </rPh>
    <rPh sb="5" eb="8">
      <t>トウロクシャ</t>
    </rPh>
    <phoneticPr fontId="3"/>
  </si>
  <si>
    <t>左の基礎データ登録者の番号を入力</t>
    <rPh sb="0" eb="1">
      <t>ヒダリ</t>
    </rPh>
    <rPh sb="2" eb="4">
      <t>キソ</t>
    </rPh>
    <rPh sb="7" eb="9">
      <t>トウロク</t>
    </rPh>
    <rPh sb="9" eb="10">
      <t>シャ</t>
    </rPh>
    <rPh sb="11" eb="13">
      <t>バンゴウ</t>
    </rPh>
    <rPh sb="14" eb="16">
      <t>ニュウリョク</t>
    </rPh>
    <phoneticPr fontId="3"/>
  </si>
  <si>
    <t>女子は
角を切る</t>
    <rPh sb="0" eb="2">
      <t>ジョシ</t>
    </rPh>
    <rPh sb="4" eb="5">
      <t>カド</t>
    </rPh>
    <rPh sb="6" eb="7">
      <t>キ</t>
    </rPh>
    <phoneticPr fontId="3"/>
  </si>
  <si>
    <t>池田</t>
    <rPh sb="0" eb="2">
      <t>イケダ</t>
    </rPh>
    <phoneticPr fontId="3"/>
  </si>
  <si>
    <t>学校対抗団体戦</t>
    <rPh sb="0" eb="2">
      <t>ガッコウ</t>
    </rPh>
    <rPh sb="2" eb="4">
      <t>タイコウ</t>
    </rPh>
    <rPh sb="4" eb="7">
      <t>ダンタイセン</t>
    </rPh>
    <phoneticPr fontId="3"/>
  </si>
  <si>
    <t>個人（シングルス）</t>
    <rPh sb="0" eb="2">
      <t>コジン</t>
    </rPh>
    <phoneticPr fontId="3"/>
  </si>
  <si>
    <t>個人（ダブルス）</t>
    <rPh sb="0" eb="2">
      <t>コジン</t>
    </rPh>
    <phoneticPr fontId="3"/>
  </si>
  <si>
    <t>郵便番号</t>
    <rPh sb="0" eb="2">
      <t>ユウビン</t>
    </rPh>
    <rPh sb="2" eb="4">
      <t>バンゴウ</t>
    </rPh>
    <phoneticPr fontId="3"/>
  </si>
  <si>
    <t>ＴＥＬ</t>
    <phoneticPr fontId="3"/>
  </si>
  <si>
    <t>ＦＡＸ</t>
    <phoneticPr fontId="3"/>
  </si>
  <si>
    <t>氏　　名</t>
    <rPh sb="0" eb="1">
      <t>シ</t>
    </rPh>
    <rPh sb="3" eb="4">
      <t>メイ</t>
    </rPh>
    <phoneticPr fontId="3"/>
  </si>
  <si>
    <t>監督</t>
    <rPh sb="0" eb="2">
      <t>カントク</t>
    </rPh>
    <phoneticPr fontId="3"/>
  </si>
  <si>
    <t>上記の者は，本校在学生であって標記大会に出場することを認知します。</t>
    <rPh sb="0" eb="2">
      <t>ジョウキノ</t>
    </rPh>
    <rPh sb="6" eb="8">
      <t>ホンコウ</t>
    </rPh>
    <rPh sb="8" eb="11">
      <t>ザイガクセイ</t>
    </rPh>
    <rPh sb="15" eb="17">
      <t>ヒョウキ</t>
    </rPh>
    <rPh sb="17" eb="19">
      <t>タイカイ</t>
    </rPh>
    <rPh sb="20" eb="22">
      <t>シュツジョウ</t>
    </rPh>
    <rPh sb="27" eb="29">
      <t>ニンチ</t>
    </rPh>
    <phoneticPr fontId="3"/>
  </si>
  <si>
    <t>※</t>
    <phoneticPr fontId="3"/>
  </si>
  <si>
    <t>学年</t>
    <rPh sb="0" eb="1">
      <t>ガク</t>
    </rPh>
    <rPh sb="1" eb="2">
      <t>トシ</t>
    </rPh>
    <phoneticPr fontId="3"/>
  </si>
  <si>
    <t>番号</t>
    <rPh sb="0" eb="2">
      <t>バンゴウ</t>
    </rPh>
    <phoneticPr fontId="3"/>
  </si>
  <si>
    <t>例　かごしまみなみ</t>
    <rPh sb="0" eb="1">
      <t>レイ</t>
    </rPh>
    <phoneticPr fontId="3"/>
  </si>
  <si>
    <t>鹿児島中央</t>
  </si>
  <si>
    <t>錦江湾</t>
  </si>
  <si>
    <t>武岡台</t>
  </si>
  <si>
    <t>明桜館</t>
  </si>
  <si>
    <t>鹿児島東</t>
  </si>
  <si>
    <t>鹿児島工業</t>
  </si>
  <si>
    <t>鹿児島南</t>
  </si>
  <si>
    <t>鹿児島水産</t>
  </si>
  <si>
    <t>加世田</t>
  </si>
  <si>
    <t>加世田常潤</t>
  </si>
  <si>
    <t>薩南工業</t>
  </si>
  <si>
    <t>伊集院</t>
  </si>
  <si>
    <t>市来農芸</t>
  </si>
  <si>
    <t>串木野</t>
  </si>
  <si>
    <t>川内商工</t>
  </si>
  <si>
    <t>川薩清修館</t>
  </si>
  <si>
    <t>薩摩中央</t>
  </si>
  <si>
    <t>野田女子</t>
  </si>
  <si>
    <t>出水工業</t>
  </si>
  <si>
    <t>加治木</t>
  </si>
  <si>
    <t>加治木工業</t>
  </si>
  <si>
    <t>隼人工業</t>
  </si>
  <si>
    <t>志布志</t>
  </si>
  <si>
    <t>串良商業</t>
  </si>
  <si>
    <t>鹿屋農業</t>
  </si>
  <si>
    <t>鹿屋工業</t>
  </si>
  <si>
    <t>垂水</t>
  </si>
  <si>
    <t>種子島</t>
  </si>
  <si>
    <t>種子島中央</t>
  </si>
  <si>
    <t>屋久島</t>
  </si>
  <si>
    <t>大島北</t>
  </si>
  <si>
    <t>古仁屋</t>
  </si>
  <si>
    <t>徳之島</t>
  </si>
  <si>
    <t>沖永良部</t>
  </si>
  <si>
    <t>鹿児島玉龍</t>
  </si>
  <si>
    <t>鹿児島商業</t>
  </si>
  <si>
    <t>鹿児島女子</t>
  </si>
  <si>
    <t>指宿商業</t>
  </si>
  <si>
    <t>出水商業</t>
  </si>
  <si>
    <t>国分中央</t>
  </si>
  <si>
    <t>鹿屋女子</t>
  </si>
  <si>
    <t>鹿児島実業</t>
  </si>
  <si>
    <t>ラ・サール</t>
  </si>
  <si>
    <t>鹿児島</t>
  </si>
  <si>
    <t>鹿児島城西</t>
  </si>
  <si>
    <t>鹿児島情報</t>
  </si>
  <si>
    <t>神村学園</t>
  </si>
  <si>
    <t>れいめい</t>
  </si>
  <si>
    <t>出水中央</t>
  </si>
  <si>
    <t>尚志館</t>
  </si>
  <si>
    <t>樟南第二</t>
  </si>
  <si>
    <t>鹿児島第一</t>
  </si>
  <si>
    <t>鶴丸</t>
  </si>
  <si>
    <t>甲南</t>
  </si>
  <si>
    <t>松陽</t>
  </si>
  <si>
    <t>指宿</t>
  </si>
  <si>
    <t>山川</t>
  </si>
  <si>
    <t>頴娃</t>
  </si>
  <si>
    <t>枕崎</t>
  </si>
  <si>
    <t>川辺</t>
  </si>
  <si>
    <t>吹上</t>
  </si>
  <si>
    <t>川内</t>
  </si>
  <si>
    <t>鶴翔</t>
    <rPh sb="0" eb="1">
      <t>ツル</t>
    </rPh>
    <rPh sb="1" eb="2">
      <t>ショウ</t>
    </rPh>
    <phoneticPr fontId="3"/>
  </si>
  <si>
    <t>出水</t>
  </si>
  <si>
    <t>大口</t>
  </si>
  <si>
    <t>霧島</t>
  </si>
  <si>
    <t>蒲生</t>
  </si>
  <si>
    <t>国分</t>
  </si>
  <si>
    <t>福山</t>
  </si>
  <si>
    <t>曽於</t>
    <rPh sb="0" eb="1">
      <t>ソ</t>
    </rPh>
    <rPh sb="1" eb="2">
      <t>オ</t>
    </rPh>
    <phoneticPr fontId="3"/>
  </si>
  <si>
    <t>楠隼</t>
    <rPh sb="0" eb="1">
      <t>クスノキ</t>
    </rPh>
    <rPh sb="1" eb="2">
      <t>ハヤブサ</t>
    </rPh>
    <phoneticPr fontId="3"/>
  </si>
  <si>
    <t>有明</t>
  </si>
  <si>
    <t>高山</t>
  </si>
  <si>
    <t>鹿屋</t>
  </si>
  <si>
    <t>大島</t>
  </si>
  <si>
    <t>奄美</t>
  </si>
  <si>
    <t>喜界</t>
  </si>
  <si>
    <t>与論</t>
  </si>
  <si>
    <t>樟南</t>
    <rPh sb="0" eb="1">
      <t>ショウ</t>
    </rPh>
    <rPh sb="1" eb="2">
      <t>ミナミ</t>
    </rPh>
    <phoneticPr fontId="3"/>
  </si>
  <si>
    <t>鳳凰</t>
  </si>
  <si>
    <t>龍桜</t>
    <rPh sb="0" eb="1">
      <t>リュウ</t>
    </rPh>
    <rPh sb="1" eb="2">
      <t>サクラ</t>
    </rPh>
    <phoneticPr fontId="3"/>
  </si>
  <si>
    <t>女子</t>
    <phoneticPr fontId="3"/>
  </si>
  <si>
    <t>地区名データ</t>
    <rPh sb="0" eb="3">
      <t>チクメイ</t>
    </rPh>
    <phoneticPr fontId="3"/>
  </si>
  <si>
    <t>日置</t>
    <rPh sb="0" eb="2">
      <t>ヒオキ</t>
    </rPh>
    <phoneticPr fontId="3"/>
  </si>
  <si>
    <t>南薩</t>
    <rPh sb="0" eb="2">
      <t>ナンサツ</t>
    </rPh>
    <phoneticPr fontId="3"/>
  </si>
  <si>
    <t>北薩</t>
    <rPh sb="0" eb="2">
      <t>ホクサツ</t>
    </rPh>
    <phoneticPr fontId="3"/>
  </si>
  <si>
    <t>姶良伊佐</t>
    <rPh sb="0" eb="2">
      <t>アイラ</t>
    </rPh>
    <rPh sb="2" eb="4">
      <t>イサ</t>
    </rPh>
    <phoneticPr fontId="3"/>
  </si>
  <si>
    <t>大隅</t>
    <rPh sb="0" eb="2">
      <t>オオスミ</t>
    </rPh>
    <phoneticPr fontId="3"/>
  </si>
  <si>
    <t>熊毛</t>
    <rPh sb="0" eb="2">
      <t>クマゲ</t>
    </rPh>
    <phoneticPr fontId="3"/>
  </si>
  <si>
    <t>大島</t>
    <rPh sb="0" eb="2">
      <t>オオシマ</t>
    </rPh>
    <phoneticPr fontId="3"/>
  </si>
  <si>
    <t>学校種別</t>
    <phoneticPr fontId="3"/>
  </si>
  <si>
    <t>学校名</t>
    <rPh sb="0" eb="3">
      <t>ガッコウメイ</t>
    </rPh>
    <phoneticPr fontId="3"/>
  </si>
  <si>
    <t>高等学校</t>
    <phoneticPr fontId="3"/>
  </si>
  <si>
    <t>鹿児島工業</t>
    <rPh sb="3" eb="5">
      <t>コウギョウ</t>
    </rPh>
    <phoneticPr fontId="3"/>
  </si>
  <si>
    <t>高等部</t>
    <rPh sb="0" eb="3">
      <t>コウトウブ</t>
    </rPh>
    <phoneticPr fontId="3"/>
  </si>
  <si>
    <t>引率責任者・監督・外部指導者名</t>
    <rPh sb="0" eb="2">
      <t>インソツ</t>
    </rPh>
    <rPh sb="2" eb="5">
      <t>セキニンシャ</t>
    </rPh>
    <rPh sb="9" eb="11">
      <t>ガイブ</t>
    </rPh>
    <rPh sb="11" eb="14">
      <t>シドウシャ</t>
    </rPh>
    <rPh sb="14" eb="15">
      <t>メイ</t>
    </rPh>
    <phoneticPr fontId="3"/>
  </si>
  <si>
    <t>引率責任者</t>
    <phoneticPr fontId="3"/>
  </si>
  <si>
    <t>監督</t>
    <phoneticPr fontId="3"/>
  </si>
  <si>
    <t>引率責任者・監督・外部指導者名</t>
    <rPh sb="0" eb="2">
      <t>インソツ</t>
    </rPh>
    <rPh sb="2" eb="5">
      <t>セキニンシャ</t>
    </rPh>
    <rPh sb="6" eb="8">
      <t>カントク</t>
    </rPh>
    <rPh sb="9" eb="11">
      <t>ガイブ</t>
    </rPh>
    <rPh sb="11" eb="13">
      <t>シドウ</t>
    </rPh>
    <rPh sb="13" eb="14">
      <t>シャ</t>
    </rPh>
    <rPh sb="14" eb="15">
      <t>メイ</t>
    </rPh>
    <phoneticPr fontId="3"/>
  </si>
  <si>
    <t>学年</t>
    <rPh sb="0" eb="2">
      <t>ガクネン</t>
    </rPh>
    <phoneticPr fontId="3"/>
  </si>
  <si>
    <t>↑消さないでください。</t>
    <phoneticPr fontId="3"/>
  </si>
  <si>
    <t>年</t>
    <rPh sb="0" eb="1">
      <t>ネン</t>
    </rPh>
    <phoneticPr fontId="3"/>
  </si>
  <si>
    <t>月</t>
    <rPh sb="0" eb="1">
      <t>ガツ</t>
    </rPh>
    <phoneticPr fontId="3"/>
  </si>
  <si>
    <t>日</t>
    <rPh sb="0" eb="1">
      <t>ヒ</t>
    </rPh>
    <phoneticPr fontId="3"/>
  </si>
  <si>
    <t>アドバイザー</t>
    <phoneticPr fontId="3"/>
  </si>
  <si>
    <t>ふりがな</t>
    <phoneticPr fontId="3"/>
  </si>
  <si>
    <t>引率責任者</t>
    <rPh sb="0" eb="2">
      <t>インソツ</t>
    </rPh>
    <rPh sb="2" eb="5">
      <t>セキニンシャ</t>
    </rPh>
    <phoneticPr fontId="3"/>
  </si>
  <si>
    <t>アドバイザー</t>
    <phoneticPr fontId="3"/>
  </si>
  <si>
    <t>引率責任者</t>
    <phoneticPr fontId="3"/>
  </si>
  <si>
    <t>監督</t>
    <phoneticPr fontId="3"/>
  </si>
  <si>
    <t>左の基礎データ登録者の番号を入力</t>
    <phoneticPr fontId="3"/>
  </si>
  <si>
    <t>左の基礎データ登録者の番号を入力</t>
    <phoneticPr fontId="3"/>
  </si>
  <si>
    <t>ＴＥＬ</t>
  </si>
  <si>
    <t>ＦＡＸ</t>
  </si>
  <si>
    <t>アドバイザー等</t>
    <rPh sb="6" eb="7">
      <t>トウ</t>
    </rPh>
    <phoneticPr fontId="3"/>
  </si>
  <si>
    <t>月</t>
    <phoneticPr fontId="3"/>
  </si>
  <si>
    <t>日</t>
    <phoneticPr fontId="3"/>
  </si>
  <si>
    <t>年</t>
    <phoneticPr fontId="3"/>
  </si>
  <si>
    <t>コンピュータ処理用</t>
    <rPh sb="6" eb="9">
      <t>ショリヨウ</t>
    </rPh>
    <phoneticPr fontId="3"/>
  </si>
  <si>
    <t>※消さないでください</t>
    <rPh sb="1" eb="2">
      <t>ケ</t>
    </rPh>
    <phoneticPr fontId="3"/>
  </si>
  <si>
    <t>※このシートの必要部分にデータを入力してください。</t>
    <phoneticPr fontId="3"/>
  </si>
  <si>
    <t>※このシートで印刷して、公印を押し、高体連に２部送ってください。</t>
    <phoneticPr fontId="3"/>
  </si>
  <si>
    <t>上記の者は，本校在学生であって標記大会に出場することを認知します。</t>
    <phoneticPr fontId="3"/>
  </si>
  <si>
    <t>※個人戦は必ず成績順に入力してください。</t>
    <phoneticPr fontId="3"/>
  </si>
  <si>
    <t>高等専門学校</t>
    <phoneticPr fontId="3"/>
  </si>
  <si>
    <t>個人戦は必ず成績順に記入すること。</t>
    <rPh sb="0" eb="3">
      <t>コジンセン</t>
    </rPh>
    <rPh sb="4" eb="5">
      <t>カナラ</t>
    </rPh>
    <rPh sb="6" eb="8">
      <t>セイセキ</t>
    </rPh>
    <rPh sb="8" eb="9">
      <t>ジュン</t>
    </rPh>
    <rPh sb="10" eb="12">
      <t>キニュウ</t>
    </rPh>
    <phoneticPr fontId="3"/>
  </si>
  <si>
    <t>アドバイザー</t>
    <phoneticPr fontId="3"/>
  </si>
  <si>
    <t>例　鹿児島南</t>
    <rPh sb="0" eb="1">
      <t>レイ</t>
    </rPh>
    <rPh sb="2" eb="5">
      <t>カゴシマ</t>
    </rPh>
    <rPh sb="5" eb="6">
      <t>ミナミ</t>
    </rPh>
    <phoneticPr fontId="3"/>
  </si>
  <si>
    <t>校種名</t>
    <rPh sb="0" eb="2">
      <t>コウシュ</t>
    </rPh>
    <rPh sb="2" eb="3">
      <t>メイ</t>
    </rPh>
    <phoneticPr fontId="3"/>
  </si>
  <si>
    <t>鹿児島南</t>
    <rPh sb="0" eb="3">
      <t>カゴシマ</t>
    </rPh>
    <rPh sb="3" eb="4">
      <t>ミナミ</t>
    </rPh>
    <phoneticPr fontId="3"/>
  </si>
  <si>
    <t>学校名略称を希望するとき（5文字以内）</t>
    <rPh sb="0" eb="2">
      <t>ガッコウ</t>
    </rPh>
    <rPh sb="2" eb="3">
      <t>メイ</t>
    </rPh>
    <rPh sb="3" eb="5">
      <t>リャクショウ</t>
    </rPh>
    <rPh sb="6" eb="8">
      <t>キボウ</t>
    </rPh>
    <rPh sb="14" eb="16">
      <t>モジ</t>
    </rPh>
    <rPh sb="16" eb="18">
      <t>イナイ</t>
    </rPh>
    <phoneticPr fontId="3"/>
  </si>
  <si>
    <t>鹿児島市東開町1234番地</t>
    <rPh sb="0" eb="4">
      <t>カゴシマシ</t>
    </rPh>
    <rPh sb="4" eb="7">
      <t>トウカイチョウ</t>
    </rPh>
    <rPh sb="11" eb="12">
      <t>バン</t>
    </rPh>
    <rPh sb="12" eb="13">
      <t>チ</t>
    </rPh>
    <phoneticPr fontId="3"/>
  </si>
  <si>
    <t>学校名</t>
    <rPh sb="0" eb="3">
      <t>ガッコウメイ</t>
    </rPh>
    <phoneticPr fontId="3"/>
  </si>
  <si>
    <t>学校番号</t>
    <rPh sb="0" eb="2">
      <t>ガッコウ</t>
    </rPh>
    <rPh sb="2" eb="4">
      <t>バンゴウ</t>
    </rPh>
    <phoneticPr fontId="3"/>
  </si>
  <si>
    <t>学校番号</t>
    <rPh sb="0" eb="2">
      <t>ガッコウ</t>
    </rPh>
    <rPh sb="2" eb="4">
      <t>バンゴウ</t>
    </rPh>
    <phoneticPr fontId="3"/>
  </si>
  <si>
    <t>右にあるリストから学校番号を入力する</t>
    <rPh sb="0" eb="1">
      <t>ミギ</t>
    </rPh>
    <rPh sb="9" eb="11">
      <t>ガッコウ</t>
    </rPh>
    <rPh sb="11" eb="13">
      <t>バンゴウ</t>
    </rPh>
    <rPh sb="14" eb="16">
      <t>ニュウリョク</t>
    </rPh>
    <phoneticPr fontId="3"/>
  </si>
  <si>
    <t>鶴丸</t>
    <rPh sb="0" eb="2">
      <t>ツルマル</t>
    </rPh>
    <phoneticPr fontId="3"/>
  </si>
  <si>
    <t>甲南</t>
    <rPh sb="0" eb="2">
      <t>コウナン</t>
    </rPh>
    <phoneticPr fontId="3"/>
  </si>
  <si>
    <t>鹿児島中央</t>
    <rPh sb="0" eb="3">
      <t>カゴシマ</t>
    </rPh>
    <rPh sb="3" eb="5">
      <t>チュウオウ</t>
    </rPh>
    <phoneticPr fontId="3"/>
  </si>
  <si>
    <t>錦江湾</t>
    <rPh sb="0" eb="1">
      <t>ニシキ</t>
    </rPh>
    <rPh sb="1" eb="2">
      <t>エ</t>
    </rPh>
    <rPh sb="2" eb="3">
      <t>ワン</t>
    </rPh>
    <phoneticPr fontId="3"/>
  </si>
  <si>
    <t>武岡台</t>
    <rPh sb="0" eb="2">
      <t>タケオカ</t>
    </rPh>
    <rPh sb="2" eb="3">
      <t>ダイ</t>
    </rPh>
    <phoneticPr fontId="3"/>
  </si>
  <si>
    <t>松陽</t>
    <rPh sb="0" eb="1">
      <t>マツ</t>
    </rPh>
    <rPh sb="1" eb="2">
      <t>ヨウ</t>
    </rPh>
    <phoneticPr fontId="3"/>
  </si>
  <si>
    <t>明桜館</t>
    <rPh sb="0" eb="1">
      <t>アカ</t>
    </rPh>
    <rPh sb="1" eb="2">
      <t>サクラ</t>
    </rPh>
    <rPh sb="2" eb="3">
      <t>ヤカタ</t>
    </rPh>
    <phoneticPr fontId="3"/>
  </si>
  <si>
    <t>鹿児島工業</t>
    <rPh sb="0" eb="3">
      <t>カゴシマ</t>
    </rPh>
    <rPh sb="3" eb="5">
      <t>コウギョウ</t>
    </rPh>
    <phoneticPr fontId="3"/>
  </si>
  <si>
    <t>鹿児島商業</t>
    <rPh sb="0" eb="3">
      <t>カゴシマ</t>
    </rPh>
    <rPh sb="3" eb="5">
      <t>ショウギョウ</t>
    </rPh>
    <phoneticPr fontId="3"/>
  </si>
  <si>
    <t>鹿児島女子</t>
    <rPh sb="0" eb="3">
      <t>カゴシマ</t>
    </rPh>
    <rPh sb="3" eb="5">
      <t>ジョシ</t>
    </rPh>
    <phoneticPr fontId="3"/>
  </si>
  <si>
    <t>鹿児島玉龍</t>
    <rPh sb="0" eb="3">
      <t>カゴシマ</t>
    </rPh>
    <rPh sb="3" eb="4">
      <t>ギョク</t>
    </rPh>
    <rPh sb="4" eb="5">
      <t>リュウ</t>
    </rPh>
    <phoneticPr fontId="3"/>
  </si>
  <si>
    <t>鹿児島東</t>
    <rPh sb="0" eb="3">
      <t>カゴシマ</t>
    </rPh>
    <rPh sb="3" eb="4">
      <t>ヒガシ</t>
    </rPh>
    <phoneticPr fontId="3"/>
  </si>
  <si>
    <t>開陽（全日）</t>
    <rPh sb="0" eb="1">
      <t>ヒラ</t>
    </rPh>
    <rPh sb="1" eb="2">
      <t>ヨウ</t>
    </rPh>
    <rPh sb="3" eb="5">
      <t>ゼンニチ</t>
    </rPh>
    <phoneticPr fontId="3"/>
  </si>
  <si>
    <t>開陽（定時）</t>
    <rPh sb="0" eb="1">
      <t>ヒラ</t>
    </rPh>
    <rPh sb="1" eb="2">
      <t>ヨウ</t>
    </rPh>
    <rPh sb="3" eb="5">
      <t>テイジ</t>
    </rPh>
    <phoneticPr fontId="3"/>
  </si>
  <si>
    <t>樟南</t>
    <rPh sb="0" eb="2">
      <t>ショウナン</t>
    </rPh>
    <phoneticPr fontId="3"/>
  </si>
  <si>
    <t>鹿児島純心女子</t>
    <rPh sb="0" eb="3">
      <t>カゴシマ</t>
    </rPh>
    <rPh sb="3" eb="5">
      <t>ジュンシン</t>
    </rPh>
    <rPh sb="5" eb="7">
      <t>ジョシ</t>
    </rPh>
    <phoneticPr fontId="3"/>
  </si>
  <si>
    <t>鹿児島実業</t>
    <rPh sb="0" eb="3">
      <t>カゴシマ</t>
    </rPh>
    <rPh sb="3" eb="5">
      <t>ジツギョウ</t>
    </rPh>
    <phoneticPr fontId="3"/>
  </si>
  <si>
    <t>ラ・サール</t>
    <phoneticPr fontId="3"/>
  </si>
  <si>
    <t>鹿児島修学館</t>
    <rPh sb="0" eb="3">
      <t>カゴシマ</t>
    </rPh>
    <rPh sb="3" eb="4">
      <t>オサ</t>
    </rPh>
    <rPh sb="4" eb="5">
      <t>ガク</t>
    </rPh>
    <rPh sb="5" eb="6">
      <t>ヤカタ</t>
    </rPh>
    <phoneticPr fontId="3"/>
  </si>
  <si>
    <t>鹿児島</t>
    <rPh sb="0" eb="3">
      <t>カゴシマ</t>
    </rPh>
    <phoneticPr fontId="3"/>
  </si>
  <si>
    <t>鹿児島情報</t>
    <rPh sb="0" eb="3">
      <t>カゴシマ</t>
    </rPh>
    <rPh sb="3" eb="5">
      <t>ジョウホウ</t>
    </rPh>
    <phoneticPr fontId="3"/>
  </si>
  <si>
    <t>志學館</t>
    <rPh sb="0" eb="1">
      <t>ココロザシ</t>
    </rPh>
    <rPh sb="1" eb="2">
      <t>ガク</t>
    </rPh>
    <rPh sb="2" eb="3">
      <t>ヤカタ</t>
    </rPh>
    <phoneticPr fontId="3"/>
  </si>
  <si>
    <t>池田</t>
    <rPh sb="0" eb="2">
      <t>イケダ</t>
    </rPh>
    <phoneticPr fontId="3"/>
  </si>
  <si>
    <t>鹿児島聾</t>
    <rPh sb="0" eb="3">
      <t>カゴシマ</t>
    </rPh>
    <rPh sb="3" eb="4">
      <t>ロウ</t>
    </rPh>
    <phoneticPr fontId="3"/>
  </si>
  <si>
    <t>指宿</t>
    <rPh sb="0" eb="2">
      <t>イブスキ</t>
    </rPh>
    <phoneticPr fontId="3"/>
  </si>
  <si>
    <t>指宿商業</t>
    <rPh sb="0" eb="2">
      <t>イブスキ</t>
    </rPh>
    <rPh sb="2" eb="4">
      <t>ショウギョウ</t>
    </rPh>
    <phoneticPr fontId="3"/>
  </si>
  <si>
    <t>山川</t>
    <rPh sb="0" eb="2">
      <t>ヤマガワ</t>
    </rPh>
    <phoneticPr fontId="3"/>
  </si>
  <si>
    <t>頴娃</t>
    <rPh sb="0" eb="2">
      <t>エイ</t>
    </rPh>
    <phoneticPr fontId="3"/>
  </si>
  <si>
    <t>鹿児島水産</t>
    <rPh sb="0" eb="3">
      <t>カゴシマ</t>
    </rPh>
    <rPh sb="3" eb="5">
      <t>スイサン</t>
    </rPh>
    <phoneticPr fontId="3"/>
  </si>
  <si>
    <t>枕崎</t>
    <rPh sb="0" eb="2">
      <t>マクラザキ</t>
    </rPh>
    <phoneticPr fontId="3"/>
  </si>
  <si>
    <t>加世田</t>
    <rPh sb="0" eb="3">
      <t>カセダ</t>
    </rPh>
    <phoneticPr fontId="3"/>
  </si>
  <si>
    <t>加世田常潤</t>
    <rPh sb="0" eb="3">
      <t>カセダ</t>
    </rPh>
    <rPh sb="3" eb="4">
      <t>ツネ</t>
    </rPh>
    <rPh sb="4" eb="5">
      <t>ウルオ</t>
    </rPh>
    <phoneticPr fontId="3"/>
  </si>
  <si>
    <t>川辺</t>
    <rPh sb="0" eb="2">
      <t>カワナベ</t>
    </rPh>
    <phoneticPr fontId="3"/>
  </si>
  <si>
    <t>薩南工業</t>
    <rPh sb="0" eb="2">
      <t>サツナン</t>
    </rPh>
    <rPh sb="2" eb="4">
      <t>コウギョウ</t>
    </rPh>
    <phoneticPr fontId="3"/>
  </si>
  <si>
    <t>鳳凰</t>
    <rPh sb="0" eb="2">
      <t>ホウオウ</t>
    </rPh>
    <phoneticPr fontId="3"/>
  </si>
  <si>
    <t>串木野</t>
    <rPh sb="0" eb="3">
      <t>クシキノ</t>
    </rPh>
    <phoneticPr fontId="3"/>
  </si>
  <si>
    <t>市来農芸</t>
    <rPh sb="0" eb="2">
      <t>イチキ</t>
    </rPh>
    <rPh sb="2" eb="4">
      <t>ノウゲイ</t>
    </rPh>
    <phoneticPr fontId="3"/>
  </si>
  <si>
    <t>伊集院</t>
    <rPh sb="0" eb="3">
      <t>イジュウイン</t>
    </rPh>
    <phoneticPr fontId="3"/>
  </si>
  <si>
    <t>吹上</t>
    <rPh sb="0" eb="2">
      <t>フキアゲ</t>
    </rPh>
    <phoneticPr fontId="3"/>
  </si>
  <si>
    <t>神村学園</t>
    <rPh sb="0" eb="2">
      <t>カミムラ</t>
    </rPh>
    <rPh sb="2" eb="4">
      <t>ガクエン</t>
    </rPh>
    <phoneticPr fontId="3"/>
  </si>
  <si>
    <t>鹿児島育英館</t>
    <rPh sb="0" eb="3">
      <t>カゴシマ</t>
    </rPh>
    <rPh sb="3" eb="5">
      <t>イクエイ</t>
    </rPh>
    <rPh sb="5" eb="6">
      <t>ヤカタ</t>
    </rPh>
    <phoneticPr fontId="3"/>
  </si>
  <si>
    <t>鹿児島城西</t>
    <rPh sb="0" eb="3">
      <t>カゴシマ</t>
    </rPh>
    <rPh sb="3" eb="5">
      <t>ジョウセイ</t>
    </rPh>
    <phoneticPr fontId="3"/>
  </si>
  <si>
    <t>川内</t>
    <rPh sb="0" eb="2">
      <t>センダイ</t>
    </rPh>
    <phoneticPr fontId="3"/>
  </si>
  <si>
    <t>川内商工</t>
    <rPh sb="0" eb="2">
      <t>センダイ</t>
    </rPh>
    <rPh sb="2" eb="4">
      <t>ショウコウ</t>
    </rPh>
    <phoneticPr fontId="3"/>
  </si>
  <si>
    <t>川薩清修館</t>
    <rPh sb="0" eb="2">
      <t>センサツ</t>
    </rPh>
    <rPh sb="2" eb="3">
      <t>キヨ</t>
    </rPh>
    <rPh sb="3" eb="4">
      <t>オサ</t>
    </rPh>
    <rPh sb="4" eb="5">
      <t>ヤカタ</t>
    </rPh>
    <phoneticPr fontId="3"/>
  </si>
  <si>
    <t>薩摩中央</t>
    <rPh sb="0" eb="2">
      <t>サツマ</t>
    </rPh>
    <rPh sb="2" eb="4">
      <t>チュウオウ</t>
    </rPh>
    <phoneticPr fontId="3"/>
  </si>
  <si>
    <t>出水</t>
    <rPh sb="0" eb="2">
      <t>イズミ</t>
    </rPh>
    <phoneticPr fontId="3"/>
  </si>
  <si>
    <t>出水工業</t>
    <rPh sb="0" eb="2">
      <t>イズミ</t>
    </rPh>
    <rPh sb="2" eb="4">
      <t>コウギョウ</t>
    </rPh>
    <phoneticPr fontId="3"/>
  </si>
  <si>
    <t>出水商業</t>
    <rPh sb="0" eb="2">
      <t>イズミ</t>
    </rPh>
    <rPh sb="2" eb="4">
      <t>ショウギョウ</t>
    </rPh>
    <phoneticPr fontId="3"/>
  </si>
  <si>
    <t>野田女子</t>
    <rPh sb="0" eb="2">
      <t>ノダ</t>
    </rPh>
    <rPh sb="2" eb="4">
      <t>ジョシ</t>
    </rPh>
    <phoneticPr fontId="3"/>
  </si>
  <si>
    <t>出水中央</t>
    <rPh sb="0" eb="4">
      <t>イズミチュウオウ</t>
    </rPh>
    <phoneticPr fontId="3"/>
  </si>
  <si>
    <t>れいめい</t>
    <phoneticPr fontId="3"/>
  </si>
  <si>
    <t>大口</t>
    <rPh sb="0" eb="2">
      <t>オオクチ</t>
    </rPh>
    <phoneticPr fontId="3"/>
  </si>
  <si>
    <t>国分</t>
    <rPh sb="0" eb="2">
      <t>コクブ</t>
    </rPh>
    <phoneticPr fontId="3"/>
  </si>
  <si>
    <t>国分中央</t>
    <rPh sb="0" eb="2">
      <t>コクブ</t>
    </rPh>
    <rPh sb="2" eb="4">
      <t>チュウオウ</t>
    </rPh>
    <phoneticPr fontId="3"/>
  </si>
  <si>
    <t>隼人工業</t>
    <rPh sb="0" eb="2">
      <t>ハヤト</t>
    </rPh>
    <rPh sb="2" eb="4">
      <t>コウギョウ</t>
    </rPh>
    <phoneticPr fontId="3"/>
  </si>
  <si>
    <t>福山</t>
    <rPh sb="0" eb="2">
      <t>フクヤマ</t>
    </rPh>
    <phoneticPr fontId="3"/>
  </si>
  <si>
    <t>霧島</t>
    <rPh sb="0" eb="2">
      <t>キリシマ</t>
    </rPh>
    <phoneticPr fontId="3"/>
  </si>
  <si>
    <t>加治木</t>
    <rPh sb="0" eb="3">
      <t>カジキ</t>
    </rPh>
    <phoneticPr fontId="3"/>
  </si>
  <si>
    <t>加治木工業</t>
    <rPh sb="0" eb="3">
      <t>カジキ</t>
    </rPh>
    <rPh sb="3" eb="5">
      <t>コウギョウ</t>
    </rPh>
    <phoneticPr fontId="3"/>
  </si>
  <si>
    <t>蒲生</t>
    <rPh sb="0" eb="2">
      <t>カモウ</t>
    </rPh>
    <phoneticPr fontId="3"/>
  </si>
  <si>
    <t>大口明光</t>
    <rPh sb="0" eb="2">
      <t>オオクチ</t>
    </rPh>
    <rPh sb="2" eb="3">
      <t>アカ</t>
    </rPh>
    <rPh sb="3" eb="4">
      <t>ヒカリ</t>
    </rPh>
    <phoneticPr fontId="3"/>
  </si>
  <si>
    <t>鹿児島第一</t>
    <rPh sb="0" eb="3">
      <t>カゴシマ</t>
    </rPh>
    <rPh sb="3" eb="5">
      <t>ダイイチ</t>
    </rPh>
    <phoneticPr fontId="3"/>
  </si>
  <si>
    <t>鹿児島高専</t>
    <rPh sb="0" eb="3">
      <t>カゴシマ</t>
    </rPh>
    <rPh sb="3" eb="5">
      <t>コウセン</t>
    </rPh>
    <phoneticPr fontId="3"/>
  </si>
  <si>
    <t>曽於</t>
    <rPh sb="0" eb="2">
      <t>ソオ</t>
    </rPh>
    <phoneticPr fontId="3"/>
  </si>
  <si>
    <t>志布志</t>
    <rPh sb="0" eb="3">
      <t>シブシ</t>
    </rPh>
    <phoneticPr fontId="3"/>
  </si>
  <si>
    <t>垂水</t>
    <rPh sb="0" eb="2">
      <t>タルミズ</t>
    </rPh>
    <phoneticPr fontId="3"/>
  </si>
  <si>
    <t>鹿屋</t>
    <rPh sb="0" eb="2">
      <t>カノヤ</t>
    </rPh>
    <phoneticPr fontId="3"/>
  </si>
  <si>
    <t>鹿屋工業</t>
    <rPh sb="0" eb="2">
      <t>カノヤ</t>
    </rPh>
    <rPh sb="2" eb="4">
      <t>コウギョウ</t>
    </rPh>
    <phoneticPr fontId="3"/>
  </si>
  <si>
    <t>鹿屋女子</t>
    <rPh sb="0" eb="2">
      <t>カノヤ</t>
    </rPh>
    <rPh sb="2" eb="4">
      <t>ジョシ</t>
    </rPh>
    <phoneticPr fontId="3"/>
  </si>
  <si>
    <t>鹿屋農業</t>
    <rPh sb="0" eb="2">
      <t>カノヤ</t>
    </rPh>
    <rPh sb="2" eb="4">
      <t>ノウギョウ</t>
    </rPh>
    <phoneticPr fontId="3"/>
  </si>
  <si>
    <t>串良商業</t>
    <rPh sb="0" eb="2">
      <t>クシラ</t>
    </rPh>
    <rPh sb="2" eb="4">
      <t>ショウギョウ</t>
    </rPh>
    <phoneticPr fontId="3"/>
  </si>
  <si>
    <t>楠隼</t>
    <rPh sb="0" eb="1">
      <t>ナン</t>
    </rPh>
    <rPh sb="1" eb="2">
      <t>ハヤブサ</t>
    </rPh>
    <phoneticPr fontId="3"/>
  </si>
  <si>
    <t>尚志館</t>
    <rPh sb="0" eb="2">
      <t>ナオシ</t>
    </rPh>
    <rPh sb="2" eb="3">
      <t>カン</t>
    </rPh>
    <phoneticPr fontId="3"/>
  </si>
  <si>
    <t>種子島</t>
    <rPh sb="0" eb="3">
      <t>タネガシマ</t>
    </rPh>
    <phoneticPr fontId="3"/>
  </si>
  <si>
    <t>種子島中央</t>
    <rPh sb="0" eb="3">
      <t>タネガシマ</t>
    </rPh>
    <rPh sb="3" eb="5">
      <t>チュウオウ</t>
    </rPh>
    <phoneticPr fontId="3"/>
  </si>
  <si>
    <t>屋久島</t>
    <rPh sb="0" eb="3">
      <t>ヤクシマ</t>
    </rPh>
    <phoneticPr fontId="3"/>
  </si>
  <si>
    <t>奄美</t>
    <rPh sb="0" eb="2">
      <t>アマミ</t>
    </rPh>
    <phoneticPr fontId="3"/>
  </si>
  <si>
    <t>大島北</t>
    <rPh sb="0" eb="2">
      <t>オオシマ</t>
    </rPh>
    <rPh sb="2" eb="3">
      <t>キタ</t>
    </rPh>
    <phoneticPr fontId="3"/>
  </si>
  <si>
    <t>沖永良部</t>
    <rPh sb="0" eb="1">
      <t>オキ</t>
    </rPh>
    <phoneticPr fontId="3"/>
  </si>
  <si>
    <t>番号</t>
    <rPh sb="0" eb="2">
      <t>バンゴウ</t>
    </rPh>
    <phoneticPr fontId="3"/>
  </si>
  <si>
    <t>喜界</t>
    <rPh sb="0" eb="2">
      <t>キカイ</t>
    </rPh>
    <phoneticPr fontId="3"/>
  </si>
  <si>
    <t>古仁屋</t>
    <rPh sb="0" eb="1">
      <t>フル</t>
    </rPh>
    <rPh sb="1" eb="2">
      <t>ジン</t>
    </rPh>
    <phoneticPr fontId="3"/>
  </si>
  <si>
    <t>徳之島</t>
    <rPh sb="0" eb="3">
      <t>トクノシマ</t>
    </rPh>
    <phoneticPr fontId="3"/>
  </si>
  <si>
    <t>与論</t>
    <rPh sb="0" eb="2">
      <t>ヨロン</t>
    </rPh>
    <phoneticPr fontId="3"/>
  </si>
  <si>
    <t>樟南第二</t>
    <rPh sb="0" eb="2">
      <t>ショウナン</t>
    </rPh>
    <rPh sb="2" eb="4">
      <t>ダイニ</t>
    </rPh>
    <phoneticPr fontId="3"/>
  </si>
  <si>
    <t>奄美（定時）</t>
    <rPh sb="0" eb="2">
      <t>アマミ</t>
    </rPh>
    <rPh sb="3" eb="5">
      <t>テイジ</t>
    </rPh>
    <phoneticPr fontId="3"/>
  </si>
  <si>
    <t>学校名略称を希望するとき（5文字以内）</t>
    <rPh sb="0" eb="3">
      <t>ガッコウメイ</t>
    </rPh>
    <rPh sb="3" eb="5">
      <t>リャクショウ</t>
    </rPh>
    <rPh sb="6" eb="8">
      <t>キボウ</t>
    </rPh>
    <rPh sb="14" eb="16">
      <t>モジ</t>
    </rPh>
    <rPh sb="16" eb="18">
      <t>イナイ</t>
    </rPh>
    <phoneticPr fontId="3"/>
  </si>
  <si>
    <t>学校番号</t>
    <rPh sb="0" eb="2">
      <t>ガッコウ</t>
    </rPh>
    <rPh sb="2" eb="4">
      <t>バンゴウ</t>
    </rPh>
    <phoneticPr fontId="3"/>
  </si>
  <si>
    <t>鹿児島盲</t>
    <rPh sb="0" eb="3">
      <t>カゴシマ</t>
    </rPh>
    <rPh sb="3" eb="4">
      <t>モウ</t>
    </rPh>
    <phoneticPr fontId="3"/>
  </si>
  <si>
    <t>鹿児島高等特別支援</t>
    <rPh sb="0" eb="3">
      <t>カゴシマ</t>
    </rPh>
    <rPh sb="3" eb="5">
      <t>コウトウ</t>
    </rPh>
    <rPh sb="5" eb="7">
      <t>トクベツ</t>
    </rPh>
    <rPh sb="7" eb="9">
      <t>シエン</t>
    </rPh>
    <phoneticPr fontId="3"/>
  </si>
  <si>
    <t>例　高等学校・学校・高等部・高等専門学校</t>
    <rPh sb="0" eb="1">
      <t>レイ</t>
    </rPh>
    <rPh sb="2" eb="4">
      <t>コウトウ</t>
    </rPh>
    <rPh sb="4" eb="6">
      <t>ガッコウ</t>
    </rPh>
    <rPh sb="7" eb="9">
      <t>ガッコウ</t>
    </rPh>
    <rPh sb="10" eb="13">
      <t>コウトウブ</t>
    </rPh>
    <rPh sb="14" eb="16">
      <t>コウトウ</t>
    </rPh>
    <rPh sb="16" eb="18">
      <t>センモン</t>
    </rPh>
    <rPh sb="18" eb="20">
      <t>ガッコウ</t>
    </rPh>
    <phoneticPr fontId="3"/>
  </si>
  <si>
    <t>インターハイ予選</t>
    <rPh sb="6" eb="8">
      <t>ヨセン</t>
    </rPh>
    <phoneticPr fontId="3"/>
  </si>
  <si>
    <t>新人戦</t>
    <rPh sb="0" eb="3">
      <t>シンジンセン</t>
    </rPh>
    <phoneticPr fontId="3"/>
  </si>
  <si>
    <t>第</t>
    <rPh sb="0" eb="1">
      <t>ダイ</t>
    </rPh>
    <phoneticPr fontId="3"/>
  </si>
  <si>
    <t>回鹿児島県高等学校卓球競技大会</t>
  </si>
  <si>
    <t>大会日程を入力する</t>
    <rPh sb="0" eb="2">
      <t>タイカイ</t>
    </rPh>
    <rPh sb="2" eb="4">
      <t>ニッテイ</t>
    </rPh>
    <rPh sb="5" eb="7">
      <t>ニュウリョク</t>
    </rPh>
    <phoneticPr fontId="3"/>
  </si>
  <si>
    <t>1日目</t>
    <rPh sb="1" eb="2">
      <t>ニチ</t>
    </rPh>
    <rPh sb="2" eb="3">
      <t>メ</t>
    </rPh>
    <phoneticPr fontId="3"/>
  </si>
  <si>
    <t>2日目</t>
    <rPh sb="1" eb="2">
      <t>ニチ</t>
    </rPh>
    <rPh sb="2" eb="3">
      <t>メ</t>
    </rPh>
    <phoneticPr fontId="3"/>
  </si>
  <si>
    <t>3日目</t>
    <rPh sb="1" eb="2">
      <t>ニチ</t>
    </rPh>
    <rPh sb="2" eb="3">
      <t>メ</t>
    </rPh>
    <phoneticPr fontId="3"/>
  </si>
  <si>
    <t>最終日</t>
    <rPh sb="0" eb="3">
      <t>サイシュウビ</t>
    </rPh>
    <phoneticPr fontId="3"/>
  </si>
  <si>
    <t>校長</t>
    <rPh sb="0" eb="2">
      <t>コウチョウ</t>
    </rPh>
    <phoneticPr fontId="3"/>
  </si>
  <si>
    <t>要項に書いてあるメールアドレスに送付してください。ファイル名は半角で学校番号そのあと学校名でお願いします。</t>
    <rPh sb="0" eb="2">
      <t>ヨウコウ</t>
    </rPh>
    <rPh sb="3" eb="4">
      <t>カ</t>
    </rPh>
    <rPh sb="16" eb="18">
      <t>ソウフ</t>
    </rPh>
    <rPh sb="29" eb="30">
      <t>メイ</t>
    </rPh>
    <rPh sb="31" eb="33">
      <t>ハンカク</t>
    </rPh>
    <rPh sb="34" eb="36">
      <t>ガッコウ</t>
    </rPh>
    <rPh sb="36" eb="38">
      <t>バンゴウ</t>
    </rPh>
    <rPh sb="42" eb="45">
      <t>ガッコウメイ</t>
    </rPh>
    <rPh sb="47" eb="48">
      <t>ネガ</t>
    </rPh>
    <phoneticPr fontId="3"/>
  </si>
  <si>
    <t>このデータは、要項に書いてあるメールアドレスに添付して送信してください。ファイル名は「半角で学校番号・学校名」としてください。</t>
    <rPh sb="7" eb="9">
      <t>ヨウコウ</t>
    </rPh>
    <rPh sb="10" eb="11">
      <t>カ</t>
    </rPh>
    <rPh sb="23" eb="25">
      <t>テンプ</t>
    </rPh>
    <rPh sb="27" eb="29">
      <t>ソウシン</t>
    </rPh>
    <rPh sb="43" eb="45">
      <t>ハンカク</t>
    </rPh>
    <rPh sb="48" eb="50">
      <t>バンゴウ</t>
    </rPh>
    <rPh sb="51" eb="54">
      <t>ガッコウメイ</t>
    </rPh>
    <phoneticPr fontId="3"/>
  </si>
  <si>
    <t>（全国・九州大会予選）申込書(男子）</t>
    <rPh sb="1" eb="3">
      <t>ゼンコク</t>
    </rPh>
    <rPh sb="4" eb="6">
      <t>キュウシュウ</t>
    </rPh>
    <rPh sb="6" eb="8">
      <t>タイカイ</t>
    </rPh>
    <rPh sb="8" eb="10">
      <t>ヨセン</t>
    </rPh>
    <rPh sb="11" eb="14">
      <t>モウシコミショ</t>
    </rPh>
    <rPh sb="15" eb="17">
      <t>ダンシ</t>
    </rPh>
    <phoneticPr fontId="3"/>
  </si>
  <si>
    <t>（全国・九州大会予選）申込書（女子）</t>
    <rPh sb="1" eb="3">
      <t>ゼンコク</t>
    </rPh>
    <rPh sb="4" eb="6">
      <t>キュウシュウ</t>
    </rPh>
    <rPh sb="6" eb="8">
      <t>タイカイ</t>
    </rPh>
    <rPh sb="8" eb="10">
      <t>ヨセン</t>
    </rPh>
    <rPh sb="11" eb="14">
      <t>モウシコミショ</t>
    </rPh>
    <rPh sb="15" eb="17">
      <t>ジョシ</t>
    </rPh>
    <phoneticPr fontId="3"/>
  </si>
  <si>
    <t>（全九州高等学校新人卓球選手権大会県予選会）申込書（男子）</t>
    <rPh sb="1" eb="2">
      <t>ゼン</t>
    </rPh>
    <rPh sb="2" eb="4">
      <t>キュウシュウ</t>
    </rPh>
    <rPh sb="4" eb="6">
      <t>コウトウ</t>
    </rPh>
    <rPh sb="6" eb="8">
      <t>ガッコウ</t>
    </rPh>
    <rPh sb="8" eb="10">
      <t>シンジン</t>
    </rPh>
    <rPh sb="10" eb="12">
      <t>タッキュウ</t>
    </rPh>
    <rPh sb="12" eb="15">
      <t>センシュケン</t>
    </rPh>
    <rPh sb="15" eb="17">
      <t>タイカイ</t>
    </rPh>
    <rPh sb="17" eb="18">
      <t>ケン</t>
    </rPh>
    <rPh sb="18" eb="20">
      <t>ヨセン</t>
    </rPh>
    <rPh sb="20" eb="21">
      <t>カイ</t>
    </rPh>
    <rPh sb="22" eb="25">
      <t>モウシコミショ</t>
    </rPh>
    <rPh sb="26" eb="28">
      <t>ダンシ</t>
    </rPh>
    <phoneticPr fontId="3"/>
  </si>
  <si>
    <t>（全九州高等学校新人卓球選手権大会県予選会）申込書）（女子）</t>
    <rPh sb="1" eb="2">
      <t>ゼン</t>
    </rPh>
    <rPh sb="2" eb="4">
      <t>キュウシュウ</t>
    </rPh>
    <rPh sb="4" eb="6">
      <t>コウトウ</t>
    </rPh>
    <rPh sb="6" eb="8">
      <t>ガッコウ</t>
    </rPh>
    <rPh sb="8" eb="10">
      <t>シンジン</t>
    </rPh>
    <rPh sb="10" eb="12">
      <t>タッキュウ</t>
    </rPh>
    <rPh sb="12" eb="15">
      <t>センシュケン</t>
    </rPh>
    <rPh sb="15" eb="17">
      <t>タイカイ</t>
    </rPh>
    <rPh sb="17" eb="18">
      <t>ケン</t>
    </rPh>
    <rPh sb="18" eb="20">
      <t>ヨセン</t>
    </rPh>
    <rPh sb="20" eb="21">
      <t>カイ</t>
    </rPh>
    <rPh sb="22" eb="25">
      <t>モウシコミショ</t>
    </rPh>
    <rPh sb="27" eb="29">
      <t>ジョシ</t>
    </rPh>
    <phoneticPr fontId="3"/>
  </si>
  <si>
    <t>参加実人数</t>
    <rPh sb="0" eb="2">
      <t>サンカ</t>
    </rPh>
    <rPh sb="2" eb="3">
      <t>ジツ</t>
    </rPh>
    <rPh sb="3" eb="5">
      <t>ニンズウ</t>
    </rPh>
    <phoneticPr fontId="3"/>
  </si>
  <si>
    <t>備考</t>
    <rPh sb="0" eb="2">
      <t>ビコウ</t>
    </rPh>
    <phoneticPr fontId="3"/>
  </si>
  <si>
    <t>人</t>
    <rPh sb="0" eb="1">
      <t>ニン</t>
    </rPh>
    <phoneticPr fontId="3"/>
  </si>
  <si>
    <t>高等学校</t>
    <rPh sb="0" eb="2">
      <t>コウトウ</t>
    </rPh>
    <rPh sb="2" eb="4">
      <t>ガッコウ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</si>
</sst>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0_);[Red]\(0\)"/>
    <numFmt numFmtId="179" formatCode="m/d;@"/>
  </numFmts>
  <fonts count="3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b/>
      <sz val="11"/>
      <color indexed="10"/>
      <name val="ＭＳ Ｐゴシック"/>
      <family val="3"/>
      <charset val="128"/>
    </font>
    <font>
      <sz val="13"/>
      <name val="ＭＳ Ｐゴシック"/>
      <family val="3"/>
      <charset val="128"/>
    </font>
    <font>
      <sz val="11"/>
      <color indexed="9"/>
      <name val="ＭＳ Ｐゴシック"/>
      <family val="3"/>
      <charset val="128"/>
    </font>
    <font>
      <sz val="8"/>
      <name val="ＭＳ Ｐ明朝"/>
      <family val="1"/>
      <charset val="128"/>
    </font>
    <font>
      <sz val="9"/>
      <name val="ＭＳ Ｐ明朝"/>
      <family val="1"/>
      <charset val="128"/>
    </font>
    <font>
      <sz val="20"/>
      <name val="ＭＳ Ｐゴシック"/>
      <family val="3"/>
      <charset val="128"/>
    </font>
    <font>
      <sz val="14"/>
      <name val="ＭＳ Ｐゴシック"/>
      <family val="3"/>
      <charset val="128"/>
    </font>
    <font>
      <b/>
      <sz val="20"/>
      <color indexed="10"/>
      <name val="ＭＳ Ｐゴシック"/>
      <family val="3"/>
      <charset val="128"/>
    </font>
    <font>
      <sz val="7"/>
      <name val="ＭＳ Ｐ明朝"/>
      <family val="1"/>
      <charset val="128"/>
    </font>
    <font>
      <sz val="9"/>
      <color indexed="81"/>
      <name val="ＭＳ Ｐゴシック"/>
      <family val="3"/>
      <charset val="128"/>
    </font>
    <font>
      <sz val="11"/>
      <color indexed="22"/>
      <name val="ＭＳ Ｐ明朝"/>
      <family val="1"/>
      <charset val="128"/>
    </font>
    <font>
      <sz val="10"/>
      <name val="ＭＳ Ｐゴシック"/>
      <family val="3"/>
      <charset val="128"/>
    </font>
    <font>
      <b/>
      <sz val="10"/>
      <color indexed="81"/>
      <name val="ＭＳ Ｐゴシック"/>
      <family val="3"/>
      <charset val="128"/>
    </font>
    <font>
      <sz val="6"/>
      <name val="ＭＳ Ｐ明朝"/>
      <family val="1"/>
      <charset val="128"/>
    </font>
    <font>
      <sz val="11"/>
      <color theme="1"/>
      <name val="ＭＳ Ｐゴシック"/>
      <family val="3"/>
      <charset val="128"/>
    </font>
    <font>
      <sz val="11"/>
      <color theme="0"/>
      <name val="ＭＳ Ｐゴシック"/>
      <family val="3"/>
      <charset val="128"/>
    </font>
    <font>
      <b/>
      <sz val="10"/>
      <color indexed="10"/>
      <name val="ＭＳ Ｐゴシック"/>
      <family val="3"/>
      <charset val="128"/>
    </font>
    <font>
      <b/>
      <sz val="11"/>
      <color rgb="FFFF0000"/>
      <name val="ＭＳ Ｐゴシック"/>
      <family val="3"/>
      <charset val="128"/>
    </font>
    <font>
      <b/>
      <sz val="12"/>
      <color indexed="81"/>
      <name val="ＭＳ Ｐゴシック"/>
      <family val="3"/>
      <charset val="128"/>
    </font>
    <font>
      <sz val="9"/>
      <color indexed="81"/>
      <name val="MS P ゴシック"/>
      <family val="3"/>
      <charset val="128"/>
    </font>
    <font>
      <b/>
      <sz val="9"/>
      <color indexed="81"/>
      <name val="MS P ゴシック"/>
      <family val="3"/>
      <charset val="128"/>
    </font>
    <font>
      <b/>
      <sz val="12"/>
      <color indexed="10"/>
      <name val="ＭＳ Ｐゴシック"/>
      <family val="3"/>
      <charset val="128"/>
    </font>
    <font>
      <sz val="16"/>
      <name val="ＭＳ Ｐゴシック"/>
      <family val="3"/>
      <charset val="128"/>
    </font>
    <font>
      <sz val="18"/>
      <name val="ＭＳ Ｐゴシック"/>
      <family val="3"/>
      <charset val="128"/>
    </font>
    <font>
      <sz val="12"/>
      <name val="ＭＳ Ｐ明朝"/>
      <family val="1"/>
      <charset val="128"/>
    </font>
    <font>
      <sz val="22"/>
      <name val="ＭＳ Ｐ明朝"/>
      <family val="1"/>
      <charset val="128"/>
    </font>
    <font>
      <b/>
      <sz val="12"/>
      <color indexed="81"/>
      <name val="MS P ゴシック"/>
      <family val="3"/>
      <charset val="128"/>
    </font>
    <font>
      <b/>
      <sz val="14"/>
      <color indexed="81"/>
      <name val="MS P ゴシック"/>
      <family val="3"/>
      <charset val="128"/>
    </font>
    <font>
      <b/>
      <sz val="11"/>
      <name val="ＭＳ Ｐ明朝"/>
      <family val="1"/>
      <charset val="128"/>
    </font>
    <font>
      <b/>
      <sz val="20"/>
      <name val="ＭＳ Ｐ明朝"/>
      <family val="1"/>
      <charset val="128"/>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4"/>
        <bgColor indexed="64"/>
      </patternFill>
    </fill>
    <fill>
      <patternFill patternType="solid">
        <fgColor indexed="13"/>
        <bgColor indexed="64"/>
      </patternFill>
    </fill>
    <fill>
      <patternFill patternType="solid">
        <fgColor indexed="10"/>
        <bgColor indexed="64"/>
      </patternFill>
    </fill>
    <fill>
      <patternFill patternType="solid">
        <fgColor rgb="FFFF99FF"/>
        <bgColor indexed="64"/>
      </patternFill>
    </fill>
    <fill>
      <patternFill patternType="solid">
        <fgColor theme="0"/>
        <bgColor indexed="64"/>
      </patternFill>
    </fill>
    <fill>
      <patternFill patternType="solid">
        <fgColor rgb="FFFF0000"/>
        <bgColor indexed="64"/>
      </patternFill>
    </fill>
    <fill>
      <patternFill patternType="solid">
        <fgColor rgb="FFFFFF66"/>
        <bgColor indexed="64"/>
      </patternFill>
    </fill>
    <fill>
      <patternFill patternType="solid">
        <fgColor rgb="FFFFFF66"/>
        <bgColor rgb="FF92D050"/>
      </patternFill>
    </fill>
  </fills>
  <borders count="133">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top style="hair">
        <color indexed="64"/>
      </top>
      <bottom style="medium">
        <color indexed="64"/>
      </bottom>
      <diagonal/>
    </border>
    <border>
      <left/>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thin">
        <color indexed="64"/>
      </top>
      <bottom/>
      <diagonal/>
    </border>
    <border>
      <left/>
      <right style="hair">
        <color indexed="64"/>
      </right>
      <top/>
      <bottom/>
      <diagonal/>
    </border>
    <border diagonalDown="1">
      <left/>
      <right/>
      <top/>
      <bottom/>
      <diagonal style="hair">
        <color indexed="64"/>
      </diagonal>
    </border>
    <border>
      <left style="hair">
        <color indexed="64"/>
      </left>
      <right/>
      <top style="hair">
        <color indexed="64"/>
      </top>
      <bottom/>
      <diagonal/>
    </border>
    <border>
      <left style="thin">
        <color indexed="64"/>
      </left>
      <right style="medium">
        <color indexed="64"/>
      </right>
      <top style="hair">
        <color indexed="64"/>
      </top>
      <bottom/>
      <diagonal/>
    </border>
    <border>
      <left style="hair">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right/>
      <top/>
      <bottom/>
      <diagonal style="thin">
        <color auto="1"/>
      </diagonal>
    </border>
    <border>
      <left style="thin">
        <color indexed="64"/>
      </left>
      <right style="thin">
        <color indexed="64"/>
      </right>
      <top style="thin">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521">
    <xf numFmtId="0" fontId="0" fillId="0" borderId="0" xfId="0"/>
    <xf numFmtId="0" fontId="0" fillId="0" borderId="0" xfId="0" applyAlignment="1">
      <alignment horizontal="center"/>
    </xf>
    <xf numFmtId="49" fontId="0" fillId="0" borderId="0" xfId="0" applyNumberFormat="1"/>
    <xf numFmtId="0" fontId="6" fillId="0" borderId="0" xfId="0" applyFont="1"/>
    <xf numFmtId="0" fontId="2" fillId="0" borderId="0" xfId="0" applyFont="1"/>
    <xf numFmtId="49" fontId="6" fillId="0" borderId="1" xfId="0" applyNumberFormat="1" applyFont="1" applyBorder="1"/>
    <xf numFmtId="49" fontId="0" fillId="0" borderId="2" xfId="0" applyNumberFormat="1" applyBorder="1"/>
    <xf numFmtId="0" fontId="0" fillId="0" borderId="2" xfId="0" applyBorder="1"/>
    <xf numFmtId="0" fontId="0" fillId="0" borderId="3" xfId="0" applyBorder="1"/>
    <xf numFmtId="49" fontId="0" fillId="0" borderId="4" xfId="0" applyNumberFormat="1" applyBorder="1" applyAlignment="1">
      <alignment horizontal="right"/>
    </xf>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11" fillId="0" borderId="0" xfId="0" applyFont="1" applyAlignment="1">
      <alignment vertical="center" textRotation="255"/>
    </xf>
    <xf numFmtId="0" fontId="11" fillId="0" borderId="9" xfId="0" applyFont="1" applyBorder="1" applyAlignment="1">
      <alignment vertical="center" textRotation="255"/>
    </xf>
    <xf numFmtId="178" fontId="0" fillId="0" borderId="10" xfId="0" applyNumberFormat="1" applyBorder="1" applyAlignment="1">
      <alignment vertical="center"/>
    </xf>
    <xf numFmtId="0" fontId="0" fillId="3" borderId="10" xfId="0" applyFill="1" applyBorder="1" applyProtection="1">
      <protection locked="0"/>
    </xf>
    <xf numFmtId="0" fontId="4" fillId="3" borderId="11" xfId="0" applyFont="1" applyFill="1" applyBorder="1" applyAlignment="1">
      <alignment horizontal="center" vertical="center"/>
    </xf>
    <xf numFmtId="0" fontId="4" fillId="2" borderId="0" xfId="0" applyFont="1" applyFill="1"/>
    <xf numFmtId="0" fontId="4" fillId="3" borderId="0" xfId="0" applyFont="1" applyFill="1"/>
    <xf numFmtId="0" fontId="4" fillId="3" borderId="0" xfId="0" applyFont="1" applyFill="1" applyAlignment="1">
      <alignment horizontal="center" vertical="center"/>
    </xf>
    <xf numFmtId="0" fontId="10" fillId="2" borderId="0" xfId="0" applyFont="1" applyFill="1" applyAlignment="1">
      <alignment vertical="top" wrapText="1"/>
    </xf>
    <xf numFmtId="0" fontId="10" fillId="2" borderId="0" xfId="0" applyFont="1" applyFill="1" applyAlignment="1">
      <alignment horizontal="center" vertical="top" wrapText="1"/>
    </xf>
    <xf numFmtId="0" fontId="4" fillId="3" borderId="0" xfId="0" applyFont="1" applyFill="1" applyAlignment="1">
      <alignment vertical="center" shrinkToFit="1"/>
    </xf>
    <xf numFmtId="0" fontId="4" fillId="3" borderId="0" xfId="0" applyFont="1" applyFill="1" applyAlignment="1">
      <alignment horizontal="center" vertical="center" textRotation="255"/>
    </xf>
    <xf numFmtId="0" fontId="4" fillId="2" borderId="0" xfId="0" applyFont="1" applyFill="1" applyAlignment="1">
      <alignment horizontal="center" vertical="center"/>
    </xf>
    <xf numFmtId="0" fontId="4" fillId="4" borderId="10" xfId="0" applyFont="1" applyFill="1" applyBorder="1" applyAlignment="1">
      <alignment horizontal="center" vertical="center"/>
    </xf>
    <xf numFmtId="0" fontId="4" fillId="2" borderId="0" xfId="0" applyFont="1" applyFill="1" applyAlignment="1">
      <alignment horizontal="right" vertical="center"/>
    </xf>
    <xf numFmtId="0" fontId="4" fillId="3" borderId="12" xfId="0" applyFont="1" applyFill="1" applyBorder="1" applyAlignment="1">
      <alignment horizontal="center" vertical="center"/>
    </xf>
    <xf numFmtId="58" fontId="4" fillId="3" borderId="0" xfId="0" applyNumberFormat="1" applyFont="1" applyFill="1"/>
    <xf numFmtId="177" fontId="4" fillId="3" borderId="0" xfId="0" applyNumberFormat="1" applyFont="1" applyFill="1" applyAlignment="1">
      <alignment vertical="center" shrinkToFit="1"/>
    </xf>
    <xf numFmtId="0" fontId="4" fillId="3" borderId="0" xfId="0" applyFont="1" applyFill="1" applyAlignment="1">
      <alignment horizontal="right"/>
    </xf>
    <xf numFmtId="0" fontId="4" fillId="3" borderId="10" xfId="0" applyFont="1" applyFill="1" applyBorder="1" applyAlignment="1">
      <alignment horizontal="center"/>
    </xf>
    <xf numFmtId="0" fontId="7" fillId="2" borderId="0" xfId="0" applyFont="1" applyFill="1"/>
    <xf numFmtId="176" fontId="16" fillId="2" borderId="0" xfId="0" applyNumberFormat="1" applyFont="1" applyFill="1"/>
    <xf numFmtId="0" fontId="0" fillId="2" borderId="0" xfId="0" applyFill="1"/>
    <xf numFmtId="49" fontId="0" fillId="0" borderId="13" xfId="0" applyNumberFormat="1" applyBorder="1" applyAlignment="1">
      <alignment horizontal="center"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21" xfId="0" applyNumberFormat="1" applyBorder="1" applyAlignment="1">
      <alignment horizontal="center" vertical="center"/>
    </xf>
    <xf numFmtId="14" fontId="0" fillId="5" borderId="10" xfId="0" applyNumberFormat="1" applyFill="1" applyBorder="1" applyAlignment="1">
      <alignment vertical="center"/>
    </xf>
    <xf numFmtId="0" fontId="8" fillId="0" borderId="0" xfId="0" applyFont="1" applyAlignment="1">
      <alignment vertical="center" wrapText="1"/>
    </xf>
    <xf numFmtId="0" fontId="0" fillId="0" borderId="10" xfId="0" applyBorder="1" applyAlignment="1">
      <alignment horizontal="center" vertical="center" shrinkToFit="1"/>
    </xf>
    <xf numFmtId="0" fontId="20" fillId="0" borderId="0" xfId="0" applyFont="1"/>
    <xf numFmtId="0" fontId="4" fillId="3" borderId="0" xfId="0" applyFont="1" applyFill="1" applyAlignment="1">
      <alignment shrinkToFit="1"/>
    </xf>
    <xf numFmtId="0" fontId="4" fillId="3" borderId="23" xfId="0" applyFont="1" applyFill="1" applyBorder="1" applyAlignment="1">
      <alignment horizontal="center" vertical="center"/>
    </xf>
    <xf numFmtId="178" fontId="0" fillId="0" borderId="0" xfId="0" applyNumberFormat="1" applyAlignment="1">
      <alignment vertical="center"/>
    </xf>
    <xf numFmtId="56" fontId="0" fillId="0" borderId="0" xfId="0" applyNumberFormat="1"/>
    <xf numFmtId="0" fontId="4" fillId="3" borderId="30" xfId="0" applyFont="1" applyFill="1" applyBorder="1"/>
    <xf numFmtId="0" fontId="4" fillId="3" borderId="31" xfId="0" applyFont="1" applyFill="1" applyBorder="1"/>
    <xf numFmtId="0" fontId="4" fillId="3" borderId="32" xfId="0" applyFont="1" applyFill="1" applyBorder="1"/>
    <xf numFmtId="0" fontId="4" fillId="0" borderId="46" xfId="0" applyFont="1" applyBorder="1" applyAlignment="1">
      <alignment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48" xfId="0" applyFont="1" applyFill="1" applyBorder="1" applyAlignment="1">
      <alignment horizontal="center" vertical="center"/>
    </xf>
    <xf numFmtId="0" fontId="0" fillId="0" borderId="0" xfId="0" applyAlignment="1">
      <alignment vertical="center"/>
    </xf>
    <xf numFmtId="0" fontId="4" fillId="3" borderId="49" xfId="0" applyFont="1" applyFill="1" applyBorder="1" applyAlignment="1">
      <alignment vertical="center"/>
    </xf>
    <xf numFmtId="0" fontId="4" fillId="3" borderId="46" xfId="0" applyFont="1" applyFill="1" applyBorder="1" applyAlignment="1">
      <alignment vertical="center"/>
    </xf>
    <xf numFmtId="0" fontId="4" fillId="2" borderId="10" xfId="0" applyFont="1" applyFill="1" applyBorder="1" applyProtection="1">
      <protection locked="0"/>
    </xf>
    <xf numFmtId="58" fontId="4" fillId="0" borderId="0" xfId="0" applyNumberFormat="1" applyFont="1"/>
    <xf numFmtId="0" fontId="4" fillId="2" borderId="10" xfId="0" applyFont="1" applyFill="1" applyBorder="1" applyAlignment="1">
      <alignment shrinkToFit="1"/>
    </xf>
    <xf numFmtId="0" fontId="4" fillId="2" borderId="10" xfId="0" applyFont="1" applyFill="1" applyBorder="1"/>
    <xf numFmtId="0" fontId="4" fillId="7" borderId="10" xfId="0" applyFont="1" applyFill="1" applyBorder="1" applyAlignment="1">
      <alignment horizontal="left" vertical="center"/>
    </xf>
    <xf numFmtId="0" fontId="4" fillId="6" borderId="23" xfId="0" applyFont="1" applyFill="1" applyBorder="1" applyAlignment="1">
      <alignment vertical="center" textRotation="255" wrapText="1" shrinkToFit="1"/>
    </xf>
    <xf numFmtId="176" fontId="4" fillId="2" borderId="0" xfId="0" applyNumberFormat="1" applyFont="1" applyFill="1"/>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31" xfId="0" applyFont="1" applyFill="1" applyBorder="1" applyAlignment="1">
      <alignment horizontal="left" vertical="center" wrapText="1"/>
    </xf>
    <xf numFmtId="0" fontId="4" fillId="3" borderId="0" xfId="0" applyFont="1" applyFill="1" applyAlignment="1">
      <alignment horizontal="left" vertical="center"/>
    </xf>
    <xf numFmtId="0" fontId="17" fillId="0" borderId="0" xfId="0" applyFont="1" applyAlignment="1">
      <alignment vertical="center"/>
    </xf>
    <xf numFmtId="49" fontId="0" fillId="0" borderId="0" xfId="0" applyNumberFormat="1" applyAlignment="1" applyProtection="1">
      <alignment horizontal="center" vertical="center"/>
      <protection locked="0"/>
    </xf>
    <xf numFmtId="49" fontId="0" fillId="0" borderId="0" xfId="0" applyNumberFormat="1" applyAlignment="1" applyProtection="1">
      <alignment horizontal="center" vertical="center" shrinkToFit="1"/>
      <protection locked="0"/>
    </xf>
    <xf numFmtId="57" fontId="0" fillId="5" borderId="13" xfId="0" applyNumberFormat="1" applyFill="1" applyBorder="1" applyAlignment="1">
      <alignment vertical="center"/>
    </xf>
    <xf numFmtId="0" fontId="23" fillId="0" borderId="0" xfId="0" applyFont="1"/>
    <xf numFmtId="14" fontId="21" fillId="0" borderId="14" xfId="0" applyNumberFormat="1" applyFont="1" applyBorder="1" applyAlignment="1">
      <alignment vertical="center" wrapText="1"/>
    </xf>
    <xf numFmtId="0" fontId="4" fillId="3" borderId="11"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23"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49" xfId="0" applyFont="1" applyFill="1" applyBorder="1" applyAlignment="1">
      <alignment vertical="center" shrinkToFit="1"/>
    </xf>
    <xf numFmtId="0" fontId="4" fillId="3" borderId="35" xfId="0" applyFont="1" applyFill="1" applyBorder="1"/>
    <xf numFmtId="0" fontId="4" fillId="3" borderId="69" xfId="0" applyFont="1" applyFill="1" applyBorder="1"/>
    <xf numFmtId="0" fontId="4" fillId="3" borderId="36" xfId="0" applyFont="1" applyFill="1" applyBorder="1"/>
    <xf numFmtId="0" fontId="0" fillId="0" borderId="10" xfId="0" applyBorder="1"/>
    <xf numFmtId="0" fontId="4" fillId="0" borderId="92" xfId="0" applyFont="1" applyBorder="1" applyAlignment="1">
      <alignment vertical="center" shrinkToFit="1"/>
    </xf>
    <xf numFmtId="0" fontId="4" fillId="0" borderId="46" xfId="0" applyFont="1" applyBorder="1" applyAlignment="1">
      <alignment vertical="center" shrinkToFit="1"/>
    </xf>
    <xf numFmtId="0" fontId="4" fillId="3" borderId="46" xfId="0" applyFont="1" applyFill="1" applyBorder="1" applyAlignment="1">
      <alignment vertical="center" shrinkToFit="1"/>
    </xf>
    <xf numFmtId="0" fontId="4" fillId="0" borderId="0" xfId="0" applyFont="1" applyProtection="1">
      <protection locked="0"/>
    </xf>
    <xf numFmtId="0" fontId="4" fillId="2" borderId="61" xfId="0" applyFont="1" applyFill="1" applyBorder="1"/>
    <xf numFmtId="0" fontId="4" fillId="2" borderId="10" xfId="0" applyFont="1" applyFill="1" applyBorder="1" applyAlignment="1">
      <alignment horizontal="center" vertical="center"/>
    </xf>
    <xf numFmtId="0" fontId="4" fillId="3" borderId="0" xfId="0" applyFont="1" applyFill="1" applyAlignment="1">
      <alignment vertical="center"/>
    </xf>
    <xf numFmtId="0" fontId="4" fillId="8" borderId="0" xfId="0" applyFont="1" applyFill="1" applyAlignment="1">
      <alignment vertical="center"/>
    </xf>
    <xf numFmtId="177" fontId="4" fillId="3" borderId="0" xfId="0" applyNumberFormat="1" applyFont="1" applyFill="1" applyAlignment="1">
      <alignment vertical="center"/>
    </xf>
    <xf numFmtId="14" fontId="21" fillId="0" borderId="0" xfId="0" applyNumberFormat="1" applyFont="1" applyAlignment="1">
      <alignment vertical="center" wrapText="1"/>
    </xf>
    <xf numFmtId="0" fontId="0" fillId="0" borderId="61" xfId="0" applyBorder="1" applyAlignment="1">
      <alignment horizontal="center" vertical="center" shrinkToFit="1"/>
    </xf>
    <xf numFmtId="0" fontId="0" fillId="0" borderId="0" xfId="0" applyAlignment="1">
      <alignment horizontal="center" vertical="center" shrinkToFit="1"/>
    </xf>
    <xf numFmtId="178" fontId="0" fillId="0" borderId="61" xfId="0" applyNumberFormat="1" applyBorder="1" applyAlignment="1">
      <alignment vertical="center"/>
    </xf>
    <xf numFmtId="49" fontId="0" fillId="0" borderId="61"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shrinkToFit="1"/>
      <protection locked="0"/>
    </xf>
    <xf numFmtId="176" fontId="0" fillId="0" borderId="61" xfId="0" applyNumberFormat="1" applyBorder="1" applyAlignment="1" applyProtection="1">
      <alignment horizontal="center" vertical="center"/>
      <protection locked="0"/>
    </xf>
    <xf numFmtId="0" fontId="0" fillId="0" borderId="61" xfId="0" applyBorder="1" applyAlignment="1" applyProtection="1">
      <alignment horizontal="center" vertical="center" shrinkToFit="1"/>
      <protection locked="0"/>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0" fillId="0" borderId="0" xfId="0" applyAlignment="1" applyProtection="1">
      <alignment horizontal="center" vertical="center" shrinkToFit="1"/>
      <protection locked="0"/>
    </xf>
    <xf numFmtId="0" fontId="4" fillId="3" borderId="25"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28" xfId="0" applyFont="1" applyFill="1" applyBorder="1" applyAlignment="1">
      <alignment horizontal="center" vertical="center" shrinkToFit="1"/>
    </xf>
    <xf numFmtId="0" fontId="4" fillId="3" borderId="22" xfId="0" applyFont="1" applyFill="1" applyBorder="1" applyAlignment="1">
      <alignment horizontal="center" vertical="center"/>
    </xf>
    <xf numFmtId="0" fontId="4" fillId="3" borderId="90" xfId="0" applyFont="1" applyFill="1" applyBorder="1" applyAlignment="1">
      <alignment vertical="center"/>
    </xf>
    <xf numFmtId="0" fontId="4" fillId="3" borderId="39" xfId="0" applyFont="1" applyFill="1" applyBorder="1" applyAlignment="1">
      <alignment vertical="center"/>
    </xf>
    <xf numFmtId="0" fontId="4" fillId="0" borderId="111" xfId="0" applyFont="1" applyBorder="1" applyAlignment="1">
      <alignment vertical="center"/>
    </xf>
    <xf numFmtId="0" fontId="4" fillId="3" borderId="111" xfId="0" applyFont="1" applyFill="1" applyBorder="1" applyAlignment="1">
      <alignment vertical="center"/>
    </xf>
    <xf numFmtId="179" fontId="4" fillId="3" borderId="116" xfId="0" applyNumberFormat="1" applyFont="1" applyFill="1" applyBorder="1" applyAlignment="1">
      <alignment vertical="center" shrinkToFit="1"/>
    </xf>
    <xf numFmtId="0" fontId="0" fillId="0" borderId="0" xfId="0" applyAlignment="1">
      <alignment vertical="center" shrinkToFit="1"/>
    </xf>
    <xf numFmtId="0" fontId="0" fillId="0" borderId="120" xfId="0" applyBorder="1" applyAlignment="1">
      <alignment vertical="center" shrinkToFit="1"/>
    </xf>
    <xf numFmtId="0" fontId="0" fillId="0" borderId="72" xfId="0" applyBorder="1" applyAlignment="1">
      <alignment vertical="center" shrinkToFit="1"/>
    </xf>
    <xf numFmtId="0" fontId="0" fillId="0" borderId="72" xfId="0" applyBorder="1" applyAlignment="1">
      <alignment vertical="center"/>
    </xf>
    <xf numFmtId="0" fontId="0" fillId="0" borderId="121" xfId="0" applyBorder="1" applyAlignment="1">
      <alignment vertical="center" shrinkToFit="1"/>
    </xf>
    <xf numFmtId="0" fontId="0" fillId="0" borderId="122" xfId="0" applyBorder="1" applyAlignment="1">
      <alignment vertical="center" shrinkToFit="1"/>
    </xf>
    <xf numFmtId="0" fontId="0" fillId="0" borderId="123" xfId="0" applyBorder="1" applyAlignment="1">
      <alignment vertical="center" shrinkToFit="1"/>
    </xf>
    <xf numFmtId="0" fontId="0" fillId="0" borderId="112" xfId="0" applyBorder="1" applyAlignment="1">
      <alignment vertical="center" shrinkToFit="1"/>
    </xf>
    <xf numFmtId="0" fontId="0" fillId="0" borderId="99" xfId="0" applyBorder="1" applyAlignment="1">
      <alignment vertical="center" shrinkToFit="1"/>
    </xf>
    <xf numFmtId="0" fontId="0" fillId="0" borderId="99" xfId="0" applyBorder="1" applyAlignment="1">
      <alignment vertical="center"/>
    </xf>
    <xf numFmtId="0" fontId="0" fillId="0" borderId="114" xfId="0" applyBorder="1" applyAlignment="1">
      <alignment vertical="center" shrinkToFit="1"/>
    </xf>
    <xf numFmtId="0" fontId="4" fillId="3" borderId="114" xfId="0" applyFont="1" applyFill="1" applyBorder="1" applyAlignment="1" applyProtection="1">
      <alignment vertical="center"/>
      <protection locked="0"/>
    </xf>
    <xf numFmtId="0" fontId="0" fillId="0" borderId="10" xfId="0" applyBorder="1" applyProtection="1">
      <protection locked="0"/>
    </xf>
    <xf numFmtId="0" fontId="5" fillId="3" borderId="0" xfId="0" applyFont="1" applyFill="1"/>
    <xf numFmtId="0" fontId="5" fillId="3" borderId="0" xfId="0" applyFont="1" applyFill="1" applyAlignment="1">
      <alignment shrinkToFit="1"/>
    </xf>
    <xf numFmtId="179" fontId="4" fillId="3" borderId="115" xfId="0" applyNumberFormat="1" applyFont="1" applyFill="1" applyBorder="1" applyAlignment="1">
      <alignment horizontal="center" vertical="center" shrinkToFit="1"/>
    </xf>
    <xf numFmtId="179" fontId="4" fillId="3" borderId="103" xfId="0" applyNumberFormat="1" applyFont="1" applyFill="1" applyBorder="1" applyAlignment="1">
      <alignment horizontal="center" vertical="center" shrinkToFit="1"/>
    </xf>
    <xf numFmtId="0" fontId="4" fillId="3" borderId="0" xfId="0" applyFont="1" applyFill="1" applyAlignment="1" applyProtection="1">
      <alignment horizontal="right"/>
      <protection locked="0"/>
    </xf>
    <xf numFmtId="0" fontId="0" fillId="0" borderId="10" xfId="0" applyBorder="1" applyAlignment="1">
      <alignment horizontal="center"/>
    </xf>
    <xf numFmtId="0" fontId="30" fillId="3" borderId="0" xfId="0" applyFont="1" applyFill="1" applyAlignment="1">
      <alignment vertical="center" shrinkToFit="1"/>
    </xf>
    <xf numFmtId="0" fontId="0" fillId="10" borderId="10" xfId="0" applyFill="1" applyBorder="1" applyAlignment="1">
      <alignment horizontal="center"/>
    </xf>
    <xf numFmtId="0" fontId="0" fillId="10" borderId="18" xfId="0" applyFill="1" applyBorder="1" applyAlignment="1" applyProtection="1">
      <alignment horizontal="center" vertical="center"/>
      <protection locked="0"/>
    </xf>
    <xf numFmtId="49" fontId="0" fillId="10" borderId="19" xfId="0" applyNumberFormat="1" applyFill="1" applyBorder="1" applyAlignment="1" applyProtection="1">
      <alignment horizontal="center" vertical="center"/>
      <protection locked="0"/>
    </xf>
    <xf numFmtId="49" fontId="0" fillId="10" borderId="20" xfId="0" applyNumberFormat="1" applyFill="1" applyBorder="1" applyAlignment="1" applyProtection="1">
      <alignment horizontal="center" vertical="center" shrinkToFit="1"/>
      <protection locked="0"/>
    </xf>
    <xf numFmtId="0" fontId="0" fillId="10" borderId="21" xfId="0" applyFill="1" applyBorder="1" applyAlignment="1" applyProtection="1">
      <alignment horizontal="center" vertical="center" shrinkToFit="1"/>
      <protection locked="0"/>
    </xf>
    <xf numFmtId="0" fontId="0" fillId="10" borderId="19" xfId="0" applyFill="1" applyBorder="1" applyAlignment="1" applyProtection="1">
      <alignment horizontal="center" vertical="center" shrinkToFit="1"/>
      <protection locked="0"/>
    </xf>
    <xf numFmtId="49" fontId="0" fillId="10" borderId="18" xfId="0" applyNumberFormat="1" applyFill="1" applyBorder="1" applyAlignment="1" applyProtection="1">
      <alignment horizontal="center" vertical="center"/>
      <protection locked="0"/>
    </xf>
    <xf numFmtId="49" fontId="0" fillId="10" borderId="21" xfId="0" applyNumberFormat="1" applyFill="1" applyBorder="1" applyAlignment="1" applyProtection="1">
      <alignment horizontal="center" vertical="center" shrinkToFit="1"/>
      <protection locked="0"/>
    </xf>
    <xf numFmtId="49" fontId="0" fillId="10" borderId="19" xfId="0" applyNumberFormat="1" applyFill="1" applyBorder="1" applyAlignment="1" applyProtection="1">
      <alignment horizontal="center" vertical="center" shrinkToFit="1"/>
      <protection locked="0"/>
    </xf>
    <xf numFmtId="49" fontId="0" fillId="10" borderId="13" xfId="0" applyNumberFormat="1" applyFill="1" applyBorder="1" applyAlignment="1" applyProtection="1">
      <alignment horizontal="center" vertical="center" shrinkToFit="1"/>
      <protection locked="0"/>
    </xf>
    <xf numFmtId="49" fontId="0" fillId="10" borderId="18" xfId="0" applyNumberFormat="1" applyFill="1" applyBorder="1" applyAlignment="1" applyProtection="1">
      <alignment horizontal="center" vertical="center" shrinkToFit="1"/>
      <protection locked="0"/>
    </xf>
    <xf numFmtId="176" fontId="0" fillId="10" borderId="13" xfId="0" applyNumberFormat="1" applyFill="1" applyBorder="1" applyAlignment="1" applyProtection="1">
      <alignment horizontal="center" vertical="center"/>
      <protection locked="0"/>
    </xf>
    <xf numFmtId="0" fontId="0" fillId="10" borderId="10" xfId="0" applyFill="1" applyBorder="1" applyAlignment="1" applyProtection="1">
      <alignment horizontal="center" vertical="center" shrinkToFit="1"/>
      <protection locked="0"/>
    </xf>
    <xf numFmtId="0" fontId="4" fillId="10" borderId="15" xfId="0" applyFont="1" applyFill="1" applyBorder="1" applyAlignment="1" applyProtection="1">
      <alignment vertical="center" shrinkToFit="1"/>
      <protection locked="0"/>
    </xf>
    <xf numFmtId="0" fontId="4" fillId="10" borderId="55" xfId="0" applyFont="1" applyFill="1" applyBorder="1" applyAlignment="1" applyProtection="1">
      <alignment vertical="center" shrinkToFit="1"/>
      <protection locked="0"/>
    </xf>
    <xf numFmtId="0" fontId="4" fillId="10" borderId="115" xfId="0" applyFont="1" applyFill="1" applyBorder="1" applyAlignment="1" applyProtection="1">
      <alignment horizontal="center" vertical="center" shrinkToFit="1"/>
      <protection locked="0"/>
    </xf>
    <xf numFmtId="0" fontId="4" fillId="10" borderId="103" xfId="0" applyFont="1" applyFill="1" applyBorder="1" applyAlignment="1" applyProtection="1">
      <alignment horizontal="center" vertical="center" shrinkToFit="1"/>
      <protection locked="0"/>
    </xf>
    <xf numFmtId="0" fontId="4" fillId="10" borderId="116" xfId="0" applyFont="1" applyFill="1" applyBorder="1" applyAlignment="1" applyProtection="1">
      <alignment horizontal="center" vertical="center" shrinkToFit="1"/>
      <protection locked="0"/>
    </xf>
    <xf numFmtId="0" fontId="4" fillId="10" borderId="110" xfId="0" applyFont="1" applyFill="1" applyBorder="1" applyAlignment="1" applyProtection="1">
      <alignment horizontal="center" vertical="center" shrinkToFit="1"/>
      <protection locked="0"/>
    </xf>
    <xf numFmtId="0" fontId="4" fillId="10" borderId="43" xfId="0" applyFont="1" applyFill="1" applyBorder="1" applyAlignment="1" applyProtection="1">
      <alignment horizontal="center" vertical="center" shrinkToFit="1"/>
      <protection locked="0"/>
    </xf>
    <xf numFmtId="0" fontId="4" fillId="10" borderId="111" xfId="0" applyFont="1" applyFill="1" applyBorder="1" applyAlignment="1" applyProtection="1">
      <alignment horizontal="center" vertical="center" shrinkToFit="1"/>
      <protection locked="0"/>
    </xf>
    <xf numFmtId="0" fontId="4" fillId="10" borderId="112" xfId="0" applyFont="1" applyFill="1" applyBorder="1" applyAlignment="1" applyProtection="1">
      <alignment horizontal="center" vertical="center" shrinkToFit="1"/>
      <protection locked="0"/>
    </xf>
    <xf numFmtId="0" fontId="4" fillId="10" borderId="113" xfId="0" applyFont="1" applyFill="1" applyBorder="1" applyAlignment="1" applyProtection="1">
      <alignment horizontal="center" vertical="center" shrinkToFit="1"/>
      <protection locked="0"/>
    </xf>
    <xf numFmtId="0" fontId="4" fillId="10" borderId="114" xfId="0" applyFont="1" applyFill="1" applyBorder="1" applyAlignment="1" applyProtection="1">
      <alignment horizontal="center" vertical="center" shrinkToFit="1"/>
      <protection locked="0"/>
    </xf>
    <xf numFmtId="0" fontId="4" fillId="10" borderId="0" xfId="0" applyFont="1" applyFill="1" applyAlignment="1" applyProtection="1">
      <alignment horizontal="right" shrinkToFit="1"/>
      <protection locked="0"/>
    </xf>
    <xf numFmtId="0" fontId="4" fillId="10" borderId="47" xfId="0" applyFont="1" applyFill="1" applyBorder="1" applyProtection="1">
      <protection locked="0"/>
    </xf>
    <xf numFmtId="0" fontId="4" fillId="10" borderId="110" xfId="0" applyFont="1" applyFill="1" applyBorder="1" applyAlignment="1" applyProtection="1">
      <alignment vertical="center"/>
      <protection locked="0"/>
    </xf>
    <xf numFmtId="0" fontId="4" fillId="10" borderId="43" xfId="0" applyFont="1" applyFill="1" applyBorder="1" applyAlignment="1" applyProtection="1">
      <alignment vertical="center"/>
      <protection locked="0"/>
    </xf>
    <xf numFmtId="0" fontId="4" fillId="10" borderId="112" xfId="0" applyFont="1" applyFill="1" applyBorder="1" applyAlignment="1" applyProtection="1">
      <alignment vertical="center"/>
      <protection locked="0"/>
    </xf>
    <xf numFmtId="0" fontId="4" fillId="10" borderId="113" xfId="0" applyFont="1" applyFill="1" applyBorder="1" applyAlignment="1" applyProtection="1">
      <alignment vertical="center"/>
      <protection locked="0"/>
    </xf>
    <xf numFmtId="0" fontId="4" fillId="10" borderId="0" xfId="0" applyFont="1" applyFill="1" applyAlignment="1" applyProtection="1">
      <alignment horizontal="left"/>
      <protection locked="0"/>
    </xf>
    <xf numFmtId="0" fontId="4" fillId="10" borderId="0" xfId="0" applyFont="1" applyFill="1" applyProtection="1">
      <protection locked="0"/>
    </xf>
    <xf numFmtId="0" fontId="4" fillId="3" borderId="56" xfId="0" applyFont="1" applyFill="1" applyBorder="1" applyAlignment="1">
      <alignment vertical="center" shrinkToFit="1"/>
    </xf>
    <xf numFmtId="0" fontId="4" fillId="10" borderId="0" xfId="0" quotePrefix="1" applyFont="1" applyFill="1" applyAlignment="1">
      <alignment horizontal="left" shrinkToFit="1"/>
    </xf>
    <xf numFmtId="56" fontId="0" fillId="10" borderId="10" xfId="0" applyNumberFormat="1" applyFill="1" applyBorder="1" applyAlignment="1">
      <alignment horizontal="center"/>
    </xf>
    <xf numFmtId="0" fontId="4" fillId="3" borderId="128" xfId="0" applyFont="1" applyFill="1" applyBorder="1" applyAlignment="1">
      <alignment horizontal="center" vertical="center"/>
    </xf>
    <xf numFmtId="0" fontId="4" fillId="0" borderId="24" xfId="0" applyFont="1" applyBorder="1" applyAlignment="1">
      <alignment vertical="center"/>
    </xf>
    <xf numFmtId="0" fontId="4" fillId="3" borderId="24" xfId="0" applyFont="1" applyFill="1" applyBorder="1" applyAlignment="1">
      <alignment vertical="center"/>
    </xf>
    <xf numFmtId="0" fontId="4" fillId="3" borderId="40" xfId="0" applyFont="1" applyFill="1" applyBorder="1" applyAlignment="1">
      <alignment vertical="center"/>
    </xf>
    <xf numFmtId="179" fontId="4" fillId="3" borderId="82" xfId="0" applyNumberFormat="1" applyFont="1" applyFill="1" applyBorder="1" applyAlignment="1">
      <alignment vertical="center" shrinkToFit="1"/>
    </xf>
    <xf numFmtId="179" fontId="4" fillId="3" borderId="50" xfId="0" applyNumberFormat="1" applyFont="1" applyFill="1" applyBorder="1" applyAlignment="1">
      <alignment vertical="center" shrinkToFit="1"/>
    </xf>
    <xf numFmtId="179" fontId="4" fillId="3" borderId="129" xfId="0" applyNumberFormat="1" applyFont="1" applyFill="1" applyBorder="1" applyAlignment="1">
      <alignment vertical="center" shrinkToFit="1"/>
    </xf>
    <xf numFmtId="49" fontId="0" fillId="0" borderId="20" xfId="0" applyNumberFormat="1" applyBorder="1" applyAlignment="1">
      <alignment horizontal="center" vertical="center" shrinkToFit="1"/>
    </xf>
    <xf numFmtId="49" fontId="0" fillId="0" borderId="21" xfId="0" applyNumberFormat="1" applyBorder="1" applyAlignment="1">
      <alignment horizontal="center" vertical="center" shrinkToFit="1"/>
    </xf>
    <xf numFmtId="0" fontId="0" fillId="10" borderId="18" xfId="0" applyFill="1" applyBorder="1" applyAlignment="1" applyProtection="1">
      <alignment horizontal="center" shrinkToFit="1"/>
      <protection locked="0"/>
    </xf>
    <xf numFmtId="0" fontId="0" fillId="10" borderId="39" xfId="0" applyFill="1" applyBorder="1" applyAlignment="1" applyProtection="1">
      <alignment horizontal="center" shrinkToFit="1"/>
      <protection locked="0"/>
    </xf>
    <xf numFmtId="0" fontId="0" fillId="10" borderId="13" xfId="0" applyFill="1" applyBorder="1" applyAlignment="1" applyProtection="1">
      <alignment horizontal="center" shrinkToFit="1"/>
      <protection locked="0"/>
    </xf>
    <xf numFmtId="0" fontId="0" fillId="0" borderId="18" xfId="0" applyBorder="1" applyAlignment="1">
      <alignment horizontal="center"/>
    </xf>
    <xf numFmtId="0" fontId="0" fillId="0" borderId="13" xfId="0" applyBorder="1" applyAlignment="1">
      <alignment horizontal="center"/>
    </xf>
    <xf numFmtId="49" fontId="0" fillId="0" borderId="10" xfId="0" applyNumberFormat="1" applyBorder="1" applyAlignment="1">
      <alignment horizontal="center" vertical="center"/>
    </xf>
    <xf numFmtId="0" fontId="0" fillId="10" borderId="10" xfId="0" applyFill="1" applyBorder="1" applyAlignment="1" applyProtection="1">
      <alignment horizontal="center" shrinkToFit="1"/>
      <protection locked="0"/>
    </xf>
    <xf numFmtId="49" fontId="0" fillId="11" borderId="65" xfId="0" applyNumberFormat="1" applyFill="1" applyBorder="1"/>
    <xf numFmtId="0" fontId="0" fillId="11" borderId="66" xfId="0" applyFill="1" applyBorder="1"/>
    <xf numFmtId="49" fontId="0" fillId="0" borderId="0" xfId="0" applyNumberFormat="1" applyAlignment="1">
      <alignment horizontal="center"/>
    </xf>
    <xf numFmtId="49" fontId="0" fillId="0" borderId="5" xfId="0" applyNumberFormat="1" applyBorder="1" applyAlignment="1">
      <alignment horizontal="center"/>
    </xf>
    <xf numFmtId="0" fontId="12" fillId="0" borderId="0" xfId="0" applyFont="1" applyAlignment="1">
      <alignment horizontal="left" wrapText="1"/>
    </xf>
    <xf numFmtId="0" fontId="12" fillId="0" borderId="5" xfId="0" applyFont="1" applyBorder="1" applyAlignment="1">
      <alignment horizontal="left" wrapText="1"/>
    </xf>
    <xf numFmtId="0" fontId="0" fillId="0" borderId="14" xfId="0" applyBorder="1" applyAlignment="1">
      <alignment horizontal="left" shrinkToFit="1"/>
    </xf>
    <xf numFmtId="0" fontId="0" fillId="0" borderId="0" xfId="0" applyAlignment="1">
      <alignment horizontal="left" shrinkToFit="1"/>
    </xf>
    <xf numFmtId="0" fontId="0" fillId="0" borderId="64" xfId="0" applyBorder="1" applyAlignment="1">
      <alignment horizontal="left"/>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0" fillId="0" borderId="10" xfId="0" applyBorder="1" applyAlignment="1">
      <alignment horizontal="center"/>
    </xf>
    <xf numFmtId="0" fontId="29" fillId="10" borderId="10" xfId="0" applyFont="1" applyFill="1" applyBorder="1" applyAlignment="1">
      <alignment horizontal="center" vertical="center"/>
    </xf>
    <xf numFmtId="0" fontId="28" fillId="0" borderId="63" xfId="0" applyFont="1" applyBorder="1" applyAlignment="1">
      <alignment horizontal="center" vertical="center"/>
    </xf>
    <xf numFmtId="0" fontId="28" fillId="0" borderId="62" xfId="0" applyFont="1" applyBorder="1" applyAlignment="1">
      <alignment horizontal="center" vertical="center"/>
    </xf>
    <xf numFmtId="0" fontId="28" fillId="0" borderId="14" xfId="0" applyFont="1" applyBorder="1" applyAlignment="1">
      <alignment horizontal="center" vertical="center"/>
    </xf>
    <xf numFmtId="0" fontId="28" fillId="0" borderId="9" xfId="0" applyFont="1" applyBorder="1" applyAlignment="1">
      <alignment horizontal="center" vertical="center"/>
    </xf>
    <xf numFmtId="0" fontId="28" fillId="0" borderId="49" xfId="0" applyFont="1" applyBorder="1" applyAlignment="1">
      <alignment horizontal="center" vertical="center"/>
    </xf>
    <xf numFmtId="0" fontId="28" fillId="0" borderId="38" xfId="0" applyFont="1" applyBorder="1" applyAlignment="1">
      <alignment horizontal="center" vertical="center"/>
    </xf>
    <xf numFmtId="0" fontId="29" fillId="10" borderId="11" xfId="0" applyFont="1" applyFill="1" applyBorder="1" applyAlignment="1">
      <alignment horizontal="center" vertical="center"/>
    </xf>
    <xf numFmtId="0" fontId="29" fillId="10" borderId="23" xfId="0" applyFont="1" applyFill="1" applyBorder="1" applyAlignment="1">
      <alignment horizontal="center" vertical="center"/>
    </xf>
    <xf numFmtId="0" fontId="29" fillId="10" borderId="40" xfId="0" applyFont="1" applyFill="1" applyBorder="1" applyAlignment="1">
      <alignment horizontal="center" vertical="center"/>
    </xf>
    <xf numFmtId="49" fontId="0" fillId="0" borderId="63" xfId="0" applyNumberFormat="1" applyBorder="1" applyAlignment="1">
      <alignment horizontal="center" vertical="center"/>
    </xf>
    <xf numFmtId="49" fontId="0" fillId="0" borderId="62" xfId="0" applyNumberFormat="1" applyBorder="1" applyAlignment="1">
      <alignment horizontal="center" vertical="center"/>
    </xf>
    <xf numFmtId="49" fontId="0" fillId="0" borderId="18" xfId="0" applyNumberFormat="1" applyBorder="1" applyAlignment="1">
      <alignment horizontal="center" vertical="center"/>
    </xf>
    <xf numFmtId="49" fontId="0" fillId="0" borderId="39" xfId="0" applyNumberFormat="1" applyBorder="1" applyAlignment="1">
      <alignment horizontal="center" vertical="center"/>
    </xf>
    <xf numFmtId="49" fontId="0" fillId="0" borderId="13" xfId="0" applyNumberFormat="1" applyBorder="1" applyAlignment="1">
      <alignment horizontal="center" vertical="center"/>
    </xf>
    <xf numFmtId="49" fontId="0" fillId="0" borderId="11" xfId="0" applyNumberFormat="1" applyBorder="1" applyAlignment="1">
      <alignment horizontal="center" vertical="center"/>
    </xf>
    <xf numFmtId="49" fontId="0" fillId="0" borderId="23" xfId="0" applyNumberFormat="1" applyBorder="1" applyAlignment="1">
      <alignment horizontal="center" vertical="center"/>
    </xf>
    <xf numFmtId="49" fontId="0" fillId="0" borderId="40" xfId="0" applyNumberFormat="1" applyBorder="1" applyAlignment="1">
      <alignment horizontal="center" vertical="center"/>
    </xf>
    <xf numFmtId="49" fontId="0" fillId="0" borderId="61" xfId="0" applyNumberFormat="1" applyBorder="1" applyAlignment="1">
      <alignment horizontal="center" vertical="center"/>
    </xf>
    <xf numFmtId="49" fontId="0" fillId="0" borderId="49" xfId="0" applyNumberFormat="1" applyBorder="1" applyAlignment="1">
      <alignment horizontal="center" vertical="center"/>
    </xf>
    <xf numFmtId="49" fontId="0" fillId="0" borderId="64" xfId="0" applyNumberFormat="1" applyBorder="1" applyAlignment="1">
      <alignment horizontal="center" vertical="center"/>
    </xf>
    <xf numFmtId="49" fontId="0" fillId="0" borderId="38" xfId="0" applyNumberFormat="1" applyBorder="1" applyAlignment="1">
      <alignment horizontal="center" vertical="center"/>
    </xf>
    <xf numFmtId="0" fontId="0" fillId="0" borderId="19" xfId="0" applyBorder="1" applyAlignment="1">
      <alignment horizontal="center" vertical="center" shrinkToFit="1"/>
    </xf>
    <xf numFmtId="49" fontId="0" fillId="0" borderId="11" xfId="0" applyNumberFormat="1" applyBorder="1" applyAlignment="1">
      <alignment horizontal="center" vertical="center" shrinkToFit="1"/>
    </xf>
    <xf numFmtId="49" fontId="0" fillId="0" borderId="23" xfId="0" applyNumberFormat="1" applyBorder="1" applyAlignment="1">
      <alignment horizontal="center" vertical="center" shrinkToFit="1"/>
    </xf>
    <xf numFmtId="49" fontId="0" fillId="0" borderId="40" xfId="0" applyNumberFormat="1" applyBorder="1" applyAlignment="1">
      <alignment horizontal="center" vertical="center" shrinkToFit="1"/>
    </xf>
    <xf numFmtId="0" fontId="5" fillId="3" borderId="0" xfId="0" applyFont="1" applyFill="1" applyAlignment="1">
      <alignment horizontal="center" shrinkToFit="1"/>
    </xf>
    <xf numFmtId="0" fontId="5" fillId="3" borderId="0" xfId="0" applyFont="1" applyFill="1" applyAlignment="1">
      <alignment horizontal="left" shrinkToFit="1"/>
    </xf>
    <xf numFmtId="0" fontId="4" fillId="3" borderId="18" xfId="0" applyFont="1" applyFill="1" applyBorder="1" applyAlignment="1">
      <alignment horizontal="center" vertical="center" shrinkToFit="1"/>
    </xf>
    <xf numFmtId="0" fontId="4" fillId="3" borderId="39"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3" borderId="61" xfId="0" applyFont="1" applyFill="1" applyBorder="1" applyAlignment="1">
      <alignment horizontal="center" vertical="center" shrinkToFit="1"/>
    </xf>
    <xf numFmtId="0" fontId="4" fillId="2" borderId="0" xfId="0" applyFont="1" applyFill="1" applyAlignment="1">
      <alignment horizontal="center" vertical="center"/>
    </xf>
    <xf numFmtId="0" fontId="19" fillId="3" borderId="95" xfId="0" applyFont="1" applyFill="1" applyBorder="1" applyAlignment="1">
      <alignment horizontal="center" wrapText="1"/>
    </xf>
    <xf numFmtId="0" fontId="19" fillId="3" borderId="95" xfId="0" applyFont="1" applyFill="1" applyBorder="1" applyAlignment="1">
      <alignment horizontal="center"/>
    </xf>
    <xf numFmtId="0" fontId="4" fillId="3" borderId="35" xfId="0" applyFont="1" applyFill="1" applyBorder="1" applyAlignment="1">
      <alignment horizontal="center" vertical="center" shrinkToFit="1"/>
    </xf>
    <xf numFmtId="0" fontId="4" fillId="3" borderId="69"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177" fontId="4" fillId="3" borderId="46" xfId="0" applyNumberFormat="1" applyFont="1" applyFill="1" applyBorder="1" applyAlignment="1">
      <alignment horizontal="center" vertical="center" shrinkToFit="1"/>
    </xf>
    <xf numFmtId="177" fontId="4" fillId="3" borderId="36" xfId="0" applyNumberFormat="1" applyFont="1" applyFill="1" applyBorder="1" applyAlignment="1">
      <alignment horizontal="center" vertical="center" shrinkToFit="1"/>
    </xf>
    <xf numFmtId="14" fontId="4" fillId="3" borderId="46" xfId="0" applyNumberFormat="1" applyFont="1" applyFill="1" applyBorder="1" applyAlignment="1">
      <alignment horizontal="center" vertical="center" shrinkToFit="1"/>
    </xf>
    <xf numFmtId="14" fontId="4" fillId="3" borderId="69" xfId="0" applyNumberFormat="1" applyFont="1" applyFill="1" applyBorder="1" applyAlignment="1">
      <alignment horizontal="center" vertical="center" shrinkToFit="1"/>
    </xf>
    <xf numFmtId="14" fontId="4" fillId="3" borderId="36" xfId="0" applyNumberFormat="1" applyFont="1" applyFill="1" applyBorder="1" applyAlignment="1">
      <alignment horizontal="center" vertical="center" shrinkToFit="1"/>
    </xf>
    <xf numFmtId="0" fontId="4" fillId="3" borderId="29" xfId="0" applyFont="1" applyFill="1" applyBorder="1" applyAlignment="1" applyProtection="1">
      <alignment horizontal="center" vertical="center"/>
      <protection locked="0"/>
    </xf>
    <xf numFmtId="0" fontId="4" fillId="3" borderId="70"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79" xfId="0" applyFont="1" applyFill="1" applyBorder="1" applyAlignment="1" applyProtection="1">
      <alignment horizontal="center" vertical="center"/>
      <protection locked="0"/>
    </xf>
    <xf numFmtId="0" fontId="4" fillId="3" borderId="46" xfId="0" applyFont="1" applyFill="1" applyBorder="1" applyAlignment="1">
      <alignment horizontal="center" vertical="center" shrinkToFit="1"/>
    </xf>
    <xf numFmtId="14" fontId="4" fillId="3" borderId="24" xfId="0" applyNumberFormat="1" applyFont="1" applyFill="1" applyBorder="1" applyAlignment="1">
      <alignment horizontal="center" vertical="center" shrinkToFit="1"/>
    </xf>
    <xf numFmtId="177" fontId="4" fillId="3" borderId="24" xfId="0" applyNumberFormat="1" applyFont="1" applyFill="1" applyBorder="1" applyAlignment="1">
      <alignment horizontal="center" vertical="center" shrinkToFit="1"/>
    </xf>
    <xf numFmtId="0" fontId="4" fillId="3" borderId="23" xfId="0" applyFont="1" applyFill="1" applyBorder="1" applyAlignment="1" applyProtection="1">
      <alignment horizontal="center" vertical="center"/>
      <protection locked="0"/>
    </xf>
    <xf numFmtId="0" fontId="4" fillId="3" borderId="78" xfId="0" applyFont="1" applyFill="1" applyBorder="1" applyAlignment="1" applyProtection="1">
      <alignment horizontal="center" vertical="center"/>
      <protection locked="0"/>
    </xf>
    <xf numFmtId="0" fontId="9" fillId="9" borderId="10" xfId="0" applyFont="1" applyFill="1" applyBorder="1" applyAlignment="1">
      <alignment horizontal="center" vertical="center" textRotation="255" wrapText="1"/>
    </xf>
    <xf numFmtId="0" fontId="4" fillId="3" borderId="22"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3" borderId="57" xfId="0" applyFont="1" applyFill="1" applyBorder="1" applyAlignment="1" applyProtection="1">
      <alignment horizontal="center" vertical="center"/>
      <protection locked="0"/>
    </xf>
    <xf numFmtId="0" fontId="4" fillId="3" borderId="107" xfId="0" applyFont="1" applyFill="1" applyBorder="1" applyAlignment="1" applyProtection="1">
      <alignment horizontal="center" vertical="center"/>
      <protection locked="0"/>
    </xf>
    <xf numFmtId="0" fontId="4" fillId="3" borderId="59" xfId="0" applyFont="1" applyFill="1" applyBorder="1" applyAlignment="1" applyProtection="1">
      <alignment horizontal="center" vertical="center"/>
      <protection locked="0"/>
    </xf>
    <xf numFmtId="0" fontId="4" fillId="3" borderId="60"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58" xfId="0" applyFont="1" applyFill="1" applyBorder="1" applyAlignment="1" applyProtection="1">
      <alignment horizontal="center" vertical="center"/>
      <protection locked="0"/>
    </xf>
    <xf numFmtId="0" fontId="4" fillId="3" borderId="86" xfId="0" applyFont="1" applyFill="1" applyBorder="1" applyAlignment="1">
      <alignment horizontal="center" vertical="center" shrinkToFit="1"/>
    </xf>
    <xf numFmtId="0" fontId="4" fillId="3" borderId="87" xfId="0" applyFont="1" applyFill="1" applyBorder="1" applyAlignment="1">
      <alignment horizontal="center" vertical="center" shrinkToFit="1"/>
    </xf>
    <xf numFmtId="0" fontId="4" fillId="8" borderId="14" xfId="0" applyFont="1" applyFill="1" applyBorder="1" applyAlignment="1">
      <alignment horizontal="center" vertical="center" shrinkToFit="1"/>
    </xf>
    <xf numFmtId="0" fontId="4" fillId="8" borderId="0" xfId="0" applyFont="1" applyFill="1" applyAlignment="1">
      <alignment horizontal="center" vertical="center" shrinkToFit="1"/>
    </xf>
    <xf numFmtId="0" fontId="4" fillId="0" borderId="41" xfId="0" applyFont="1" applyBorder="1" applyAlignment="1">
      <alignment horizontal="center" vertical="center" shrinkToFit="1"/>
    </xf>
    <xf numFmtId="0" fontId="4" fillId="0" borderId="56" xfId="0" applyFont="1" applyBorder="1" applyAlignment="1">
      <alignment horizontal="center" vertical="center" shrinkToFit="1"/>
    </xf>
    <xf numFmtId="0" fontId="4" fillId="3" borderId="83" xfId="0" applyFont="1" applyFill="1" applyBorder="1" applyAlignment="1">
      <alignment horizontal="center" vertical="center" shrinkToFit="1"/>
    </xf>
    <xf numFmtId="0" fontId="4" fillId="3" borderId="0" xfId="0" applyFont="1" applyFill="1" applyAlignment="1" applyProtection="1">
      <alignment horizontal="right"/>
      <protection locked="0"/>
    </xf>
    <xf numFmtId="177" fontId="4" fillId="3" borderId="0" xfId="0" applyNumberFormat="1" applyFont="1" applyFill="1" applyAlignment="1">
      <alignment horizontal="center" shrinkToFit="1"/>
    </xf>
    <xf numFmtId="0" fontId="30" fillId="3" borderId="0" xfId="0" applyFont="1" applyFill="1" applyAlignment="1">
      <alignment horizontal="center" vertical="center" shrinkToFit="1"/>
    </xf>
    <xf numFmtId="0" fontId="4" fillId="0" borderId="0" xfId="0" applyFont="1" applyAlignment="1">
      <alignment horizontal="center" shrinkToFit="1"/>
    </xf>
    <xf numFmtId="0" fontId="4" fillId="3" borderId="11" xfId="0"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90"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63" xfId="0" applyFont="1" applyFill="1" applyBorder="1" applyAlignment="1">
      <alignment horizontal="center" vertical="center" textRotation="255" shrinkToFit="1"/>
    </xf>
    <xf numFmtId="0" fontId="4" fillId="3" borderId="61" xfId="0" applyFont="1" applyFill="1" applyBorder="1" applyAlignment="1">
      <alignment horizontal="center" vertical="center" textRotation="255" shrinkToFit="1"/>
    </xf>
    <xf numFmtId="0" fontId="4" fillId="3" borderId="14" xfId="0" applyFont="1" applyFill="1" applyBorder="1" applyAlignment="1">
      <alignment horizontal="center" vertical="center" textRotation="255" shrinkToFit="1"/>
    </xf>
    <xf numFmtId="0" fontId="4" fillId="3" borderId="0" xfId="0" applyFont="1" applyFill="1" applyAlignment="1">
      <alignment horizontal="center" vertical="center" textRotation="255" shrinkToFit="1"/>
    </xf>
    <xf numFmtId="0" fontId="4" fillId="3" borderId="49" xfId="0" applyFont="1" applyFill="1" applyBorder="1" applyAlignment="1">
      <alignment horizontal="center" vertical="center" textRotation="255" shrinkToFit="1"/>
    </xf>
    <xf numFmtId="0" fontId="4" fillId="3" borderId="64" xfId="0" applyFont="1" applyFill="1" applyBorder="1" applyAlignment="1">
      <alignment horizontal="center" vertical="center" textRotation="255" shrinkToFit="1"/>
    </xf>
    <xf numFmtId="0" fontId="4" fillId="3" borderId="130" xfId="0" applyFont="1" applyFill="1" applyBorder="1" applyAlignment="1">
      <alignment horizontal="center" vertical="center" shrinkToFit="1"/>
    </xf>
    <xf numFmtId="0" fontId="4" fillId="3" borderId="131" xfId="0" applyFont="1" applyFill="1" applyBorder="1" applyAlignment="1">
      <alignment horizontal="center" vertical="center" shrinkToFit="1"/>
    </xf>
    <xf numFmtId="0" fontId="4" fillId="3" borderId="132"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77" xfId="0" applyFont="1" applyFill="1" applyBorder="1" applyAlignment="1">
      <alignment horizontal="center" vertical="center" shrinkToFit="1"/>
    </xf>
    <xf numFmtId="0" fontId="4" fillId="3" borderId="54" xfId="0" applyFont="1" applyFill="1" applyBorder="1" applyAlignment="1">
      <alignment horizontal="center" vertical="center" shrinkToFit="1"/>
    </xf>
    <xf numFmtId="0" fontId="4" fillId="3" borderId="33" xfId="0" applyFont="1" applyFill="1" applyBorder="1" applyAlignment="1">
      <alignment horizontal="center" vertical="center" shrinkToFit="1"/>
    </xf>
    <xf numFmtId="0" fontId="4" fillId="3" borderId="68" xfId="0" applyFont="1" applyFill="1" applyBorder="1" applyAlignment="1">
      <alignment horizontal="center" vertical="center" shrinkToFit="1"/>
    </xf>
    <xf numFmtId="0" fontId="4" fillId="3" borderId="59" xfId="0" applyFont="1" applyFill="1" applyBorder="1" applyAlignment="1">
      <alignment horizontal="center" vertical="center" shrinkToFit="1"/>
    </xf>
    <xf numFmtId="0" fontId="4" fillId="3" borderId="108" xfId="0" applyFont="1" applyFill="1" applyBorder="1" applyAlignment="1">
      <alignment horizontal="center" vertical="center" shrinkToFit="1"/>
    </xf>
    <xf numFmtId="0" fontId="13" fillId="2" borderId="0" xfId="0" applyFont="1" applyFill="1" applyAlignment="1">
      <alignment horizontal="left" shrinkToFit="1"/>
    </xf>
    <xf numFmtId="0" fontId="27" fillId="2" borderId="0" xfId="0" applyFont="1" applyFill="1" applyAlignment="1">
      <alignment horizontal="left" vertical="center" wrapText="1"/>
    </xf>
    <xf numFmtId="0" fontId="4" fillId="0" borderId="46"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35" xfId="0" applyFont="1" applyBorder="1" applyAlignment="1">
      <alignment horizontal="center" vertical="center" shrinkToFi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22" xfId="0" applyFont="1" applyFill="1" applyBorder="1" applyAlignment="1">
      <alignment horizontal="center" shrinkToFit="1"/>
    </xf>
    <xf numFmtId="0" fontId="4" fillId="3" borderId="56" xfId="0" applyFont="1" applyFill="1" applyBorder="1" applyAlignment="1">
      <alignment horizontal="center" shrinkToFit="1"/>
    </xf>
    <xf numFmtId="0" fontId="4" fillId="3" borderId="42" xfId="0" applyFont="1" applyFill="1" applyBorder="1" applyAlignment="1">
      <alignment horizontal="center" shrinkToFit="1"/>
    </xf>
    <xf numFmtId="0" fontId="4" fillId="3" borderId="54" xfId="0" applyFont="1" applyFill="1" applyBorder="1" applyAlignment="1">
      <alignment horizontal="center" shrinkToFit="1"/>
    </xf>
    <xf numFmtId="0" fontId="4" fillId="3" borderId="33" xfId="0" applyFont="1" applyFill="1" applyBorder="1" applyAlignment="1">
      <alignment horizontal="center" shrinkToFit="1"/>
    </xf>
    <xf numFmtId="0" fontId="4" fillId="3" borderId="34" xfId="0" applyFont="1" applyFill="1" applyBorder="1" applyAlignment="1">
      <alignment horizontal="center" shrinkToFit="1"/>
    </xf>
    <xf numFmtId="0" fontId="19" fillId="3" borderId="0" xfId="0" applyFont="1" applyFill="1" applyAlignment="1">
      <alignment horizontal="center"/>
    </xf>
    <xf numFmtId="0" fontId="5" fillId="3" borderId="0" xfId="0" applyFont="1" applyFill="1" applyAlignment="1">
      <alignment horizontal="center"/>
    </xf>
    <xf numFmtId="0" fontId="4" fillId="3" borderId="0" xfId="0" applyFont="1" applyFill="1" applyAlignment="1">
      <alignment horizontal="left"/>
    </xf>
    <xf numFmtId="0" fontId="4" fillId="3" borderId="9" xfId="0" applyFont="1" applyFill="1" applyBorder="1" applyAlignment="1">
      <alignment horizontal="left"/>
    </xf>
    <xf numFmtId="0" fontId="4" fillId="3" borderId="61" xfId="0" applyFont="1" applyFill="1" applyBorder="1" applyAlignment="1">
      <alignment horizontal="left"/>
    </xf>
    <xf numFmtId="0" fontId="4" fillId="3" borderId="62" xfId="0" applyFont="1" applyFill="1" applyBorder="1" applyAlignment="1">
      <alignment horizontal="left"/>
    </xf>
    <xf numFmtId="0" fontId="4" fillId="3" borderId="31" xfId="0" applyFont="1" applyFill="1" applyBorder="1" applyAlignment="1">
      <alignment horizontal="left" vertical="center" wrapText="1"/>
    </xf>
    <xf numFmtId="0" fontId="4" fillId="3" borderId="10" xfId="0" applyFont="1" applyFill="1" applyBorder="1" applyAlignment="1">
      <alignment horizontal="center" vertical="center"/>
    </xf>
    <xf numFmtId="0" fontId="31" fillId="3" borderId="10" xfId="0" applyFont="1" applyFill="1" applyBorder="1" applyAlignment="1">
      <alignment horizontal="center" vertical="center" shrinkToFit="1"/>
    </xf>
    <xf numFmtId="0" fontId="4" fillId="3" borderId="11" xfId="0" applyFont="1" applyFill="1" applyBorder="1" applyAlignment="1" applyProtection="1">
      <alignment horizontal="center" vertical="center"/>
      <protection locked="0"/>
    </xf>
    <xf numFmtId="0" fontId="4" fillId="3" borderId="80" xfId="0" applyFont="1" applyFill="1" applyBorder="1" applyAlignment="1" applyProtection="1">
      <alignment horizontal="center" vertical="center"/>
      <protection locked="0"/>
    </xf>
    <xf numFmtId="0" fontId="4" fillId="3" borderId="23" xfId="0" applyFont="1" applyFill="1" applyBorder="1" applyAlignment="1">
      <alignment horizontal="center" vertical="center" shrinkToFit="1"/>
    </xf>
    <xf numFmtId="0" fontId="4" fillId="0" borderId="69" xfId="0" applyFont="1" applyBorder="1" applyAlignment="1">
      <alignment horizontal="center" vertical="center" shrinkToFit="1"/>
    </xf>
    <xf numFmtId="14" fontId="4" fillId="3" borderId="11" xfId="0" applyNumberFormat="1" applyFont="1" applyFill="1" applyBorder="1" applyAlignment="1">
      <alignment horizontal="center" vertical="center" shrinkToFit="1"/>
    </xf>
    <xf numFmtId="0" fontId="34" fillId="3" borderId="124" xfId="0" applyFont="1" applyFill="1" applyBorder="1" applyAlignment="1">
      <alignment horizontal="center" vertical="center" textRotation="255"/>
    </xf>
    <xf numFmtId="0" fontId="34" fillId="3" borderId="125" xfId="0" applyFont="1" applyFill="1" applyBorder="1" applyAlignment="1">
      <alignment horizontal="center" vertical="center" textRotation="255"/>
    </xf>
    <xf numFmtId="0" fontId="34" fillId="3" borderId="126" xfId="0" applyFont="1" applyFill="1" applyBorder="1" applyAlignment="1">
      <alignment horizontal="center" vertical="center" textRotation="255"/>
    </xf>
    <xf numFmtId="0" fontId="4" fillId="3" borderId="74" xfId="0" applyFont="1" applyFill="1" applyBorder="1" applyAlignment="1">
      <alignment horizontal="center" vertical="center" textRotation="255" shrinkToFit="1"/>
    </xf>
    <xf numFmtId="0" fontId="4" fillId="3" borderId="10" xfId="0" applyFont="1" applyFill="1" applyBorder="1" applyAlignment="1">
      <alignment horizontal="center" vertical="center" textRotation="255" shrinkToFit="1"/>
    </xf>
    <xf numFmtId="0" fontId="4" fillId="3" borderId="74"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74" xfId="0" applyFont="1" applyFill="1" applyBorder="1" applyAlignment="1">
      <alignment horizontal="center" vertical="center" shrinkToFit="1"/>
    </xf>
    <xf numFmtId="0" fontId="4" fillId="3" borderId="120" xfId="0" applyFont="1" applyFill="1" applyBorder="1" applyAlignment="1" applyProtection="1">
      <alignment horizontal="center"/>
      <protection locked="0"/>
    </xf>
    <xf numFmtId="0" fontId="4" fillId="3" borderId="122" xfId="0" applyFont="1" applyFill="1" applyBorder="1" applyAlignment="1" applyProtection="1">
      <alignment horizontal="center"/>
      <protection locked="0"/>
    </xf>
    <xf numFmtId="0" fontId="4" fillId="3" borderId="112" xfId="0" applyFont="1" applyFill="1" applyBorder="1" applyAlignment="1" applyProtection="1">
      <alignment horizontal="center"/>
      <protection locked="0"/>
    </xf>
    <xf numFmtId="0" fontId="35" fillId="3" borderId="72" xfId="0" applyFont="1" applyFill="1" applyBorder="1" applyAlignment="1" applyProtection="1">
      <alignment horizontal="center"/>
      <protection locked="0"/>
    </xf>
    <xf numFmtId="0" fontId="35" fillId="3" borderId="121" xfId="0" applyFont="1" applyFill="1" applyBorder="1" applyAlignment="1" applyProtection="1">
      <alignment horizontal="center"/>
      <protection locked="0"/>
    </xf>
    <xf numFmtId="0" fontId="35" fillId="3" borderId="0" xfId="0" applyFont="1" applyFill="1" applyAlignment="1" applyProtection="1">
      <alignment horizontal="center"/>
      <protection locked="0"/>
    </xf>
    <xf numFmtId="0" fontId="35" fillId="3" borderId="123" xfId="0" applyFont="1" applyFill="1" applyBorder="1" applyAlignment="1" applyProtection="1">
      <alignment horizontal="center"/>
      <protection locked="0"/>
    </xf>
    <xf numFmtId="0" fontId="35" fillId="3" borderId="99" xfId="0" applyFont="1" applyFill="1" applyBorder="1" applyAlignment="1" applyProtection="1">
      <alignment horizontal="center"/>
      <protection locked="0"/>
    </xf>
    <xf numFmtId="0" fontId="35" fillId="3" borderId="114" xfId="0" applyFont="1" applyFill="1" applyBorder="1" applyAlignment="1" applyProtection="1">
      <alignment horizontal="center"/>
      <protection locked="0"/>
    </xf>
    <xf numFmtId="0" fontId="4" fillId="3" borderId="62" xfId="0" applyFont="1" applyFill="1" applyBorder="1" applyAlignment="1" applyProtection="1">
      <alignment horizontal="center" vertical="center" textRotation="255"/>
      <protection locked="0"/>
    </xf>
    <xf numFmtId="0" fontId="4" fillId="3" borderId="9" xfId="0" applyFont="1" applyFill="1" applyBorder="1" applyAlignment="1" applyProtection="1">
      <alignment horizontal="center" vertical="center" textRotation="255"/>
      <protection locked="0"/>
    </xf>
    <xf numFmtId="0" fontId="4" fillId="3" borderId="38" xfId="0" applyFont="1" applyFill="1" applyBorder="1" applyAlignment="1" applyProtection="1">
      <alignment horizontal="center" vertical="center" textRotation="255"/>
      <protection locked="0"/>
    </xf>
    <xf numFmtId="0" fontId="4" fillId="3" borderId="63" xfId="0" applyFont="1" applyFill="1" applyBorder="1" applyAlignment="1" applyProtection="1">
      <alignment horizontal="center"/>
      <protection locked="0"/>
    </xf>
    <xf numFmtId="0" fontId="4" fillId="3" borderId="61" xfId="0" applyFont="1" applyFill="1" applyBorder="1" applyAlignment="1" applyProtection="1">
      <alignment horizontal="center"/>
      <protection locked="0"/>
    </xf>
    <xf numFmtId="0" fontId="4" fillId="3" borderId="62"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0" fontId="4" fillId="3" borderId="0" xfId="0" applyFont="1" applyFill="1" applyAlignment="1" applyProtection="1">
      <alignment horizontal="center"/>
      <protection locked="0"/>
    </xf>
    <xf numFmtId="0" fontId="4" fillId="3" borderId="9" xfId="0" applyFont="1" applyFill="1" applyBorder="1" applyAlignment="1" applyProtection="1">
      <alignment horizontal="center"/>
      <protection locked="0"/>
    </xf>
    <xf numFmtId="0" fontId="4" fillId="3" borderId="49" xfId="0" applyFont="1" applyFill="1" applyBorder="1" applyAlignment="1" applyProtection="1">
      <alignment horizontal="center"/>
      <protection locked="0"/>
    </xf>
    <xf numFmtId="0" fontId="4" fillId="3" borderId="64" xfId="0" applyFont="1" applyFill="1" applyBorder="1" applyAlignment="1" applyProtection="1">
      <alignment horizontal="center"/>
      <protection locked="0"/>
    </xf>
    <xf numFmtId="0" fontId="4" fillId="3" borderId="38" xfId="0" applyFont="1" applyFill="1" applyBorder="1" applyAlignment="1" applyProtection="1">
      <alignment horizontal="center"/>
      <protection locked="0"/>
    </xf>
    <xf numFmtId="0" fontId="4" fillId="0" borderId="22"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85" xfId="0" applyFont="1" applyBorder="1" applyAlignment="1">
      <alignment horizontal="center" vertical="center" shrinkToFit="1"/>
    </xf>
    <xf numFmtId="0" fontId="4" fillId="3" borderId="49" xfId="0" applyFont="1" applyFill="1" applyBorder="1" applyAlignment="1">
      <alignment horizontal="center" vertical="center" shrinkToFit="1"/>
    </xf>
    <xf numFmtId="0" fontId="4" fillId="3" borderId="64" xfId="0" applyFont="1" applyFill="1" applyBorder="1" applyAlignment="1">
      <alignment horizontal="center" vertical="center" shrinkToFit="1"/>
    </xf>
    <xf numFmtId="0" fontId="4" fillId="3" borderId="32"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41" xfId="0" applyFont="1" applyFill="1" applyBorder="1" applyAlignment="1">
      <alignment horizontal="center" vertical="center" shrinkToFit="1"/>
    </xf>
    <xf numFmtId="0" fontId="4" fillId="3" borderId="56" xfId="0" applyFont="1" applyFill="1" applyBorder="1" applyAlignment="1">
      <alignment horizontal="center" vertical="center" shrinkToFit="1"/>
    </xf>
    <xf numFmtId="0" fontId="4" fillId="3" borderId="85" xfId="0" applyFont="1" applyFill="1" applyBorder="1" applyAlignment="1">
      <alignment horizontal="center" vertical="center" shrinkToFit="1"/>
    </xf>
    <xf numFmtId="0" fontId="4" fillId="3" borderId="109" xfId="0" applyFont="1" applyFill="1" applyBorder="1" applyAlignment="1">
      <alignment horizontal="center" vertical="center" shrinkToFit="1"/>
    </xf>
    <xf numFmtId="0" fontId="4" fillId="3" borderId="73" xfId="0" applyFont="1" applyFill="1" applyBorder="1" applyAlignment="1">
      <alignment horizontal="center" vertical="center" textRotation="255" shrinkToFit="1"/>
    </xf>
    <xf numFmtId="0" fontId="4" fillId="3" borderId="40" xfId="0" applyFont="1" applyFill="1" applyBorder="1" applyAlignment="1">
      <alignment horizontal="center" vertical="center" textRotation="255" shrinkToFit="1"/>
    </xf>
    <xf numFmtId="0" fontId="4" fillId="3" borderId="54" xfId="0" applyFont="1" applyFill="1" applyBorder="1" applyAlignment="1">
      <alignment horizontal="center" vertical="distributed" shrinkToFit="1"/>
    </xf>
    <xf numFmtId="0" fontId="4" fillId="3" borderId="33" xfId="0" applyFont="1" applyFill="1" applyBorder="1" applyAlignment="1">
      <alignment horizontal="center" vertical="distributed" shrinkToFit="1"/>
    </xf>
    <xf numFmtId="0" fontId="4" fillId="3" borderId="34" xfId="0" applyFont="1" applyFill="1" applyBorder="1" applyAlignment="1">
      <alignment horizontal="center" vertical="distributed" shrinkToFit="1"/>
    </xf>
    <xf numFmtId="177" fontId="4" fillId="3" borderId="12" xfId="0" applyNumberFormat="1" applyFont="1" applyFill="1" applyBorder="1" applyAlignment="1">
      <alignment horizontal="center" vertical="center" shrinkToFit="1"/>
    </xf>
    <xf numFmtId="177" fontId="4" fillId="3" borderId="29" xfId="0" applyNumberFormat="1" applyFont="1" applyFill="1" applyBorder="1" applyAlignment="1">
      <alignment horizontal="center" vertical="center" shrinkToFit="1"/>
    </xf>
    <xf numFmtId="14" fontId="4" fillId="3" borderId="23" xfId="0" applyNumberFormat="1" applyFont="1" applyFill="1" applyBorder="1" applyAlignment="1">
      <alignment horizontal="center" vertical="center" shrinkToFit="1"/>
    </xf>
    <xf numFmtId="14" fontId="4" fillId="3" borderId="107" xfId="0" applyNumberFormat="1" applyFont="1" applyFill="1" applyBorder="1" applyAlignment="1">
      <alignment horizontal="center" vertical="center" shrinkToFit="1"/>
    </xf>
    <xf numFmtId="14" fontId="4" fillId="3" borderId="59" xfId="0" applyNumberFormat="1" applyFont="1" applyFill="1" applyBorder="1" applyAlignment="1">
      <alignment horizontal="center" vertical="center" shrinkToFit="1"/>
    </xf>
    <xf numFmtId="14" fontId="4" fillId="3" borderId="109" xfId="0" applyNumberFormat="1" applyFont="1" applyFill="1" applyBorder="1" applyAlignment="1">
      <alignment horizontal="center" vertical="center" shrinkToFit="1"/>
    </xf>
    <xf numFmtId="177" fontId="4" fillId="3" borderId="107" xfId="0" applyNumberFormat="1" applyFont="1" applyFill="1" applyBorder="1" applyAlignment="1">
      <alignment horizontal="center" vertical="center" shrinkToFit="1"/>
    </xf>
    <xf numFmtId="177" fontId="4" fillId="3" borderId="109" xfId="0" applyNumberFormat="1" applyFont="1" applyFill="1" applyBorder="1" applyAlignment="1">
      <alignment horizontal="center" vertical="center" shrinkToFit="1"/>
    </xf>
    <xf numFmtId="0" fontId="4" fillId="3" borderId="71" xfId="0" applyFont="1" applyFill="1" applyBorder="1" applyAlignment="1">
      <alignment horizontal="center" vertical="center" shrinkToFit="1"/>
    </xf>
    <xf numFmtId="0" fontId="4" fillId="3" borderId="72" xfId="0" applyFont="1" applyFill="1" applyBorder="1" applyAlignment="1">
      <alignment horizontal="center" vertical="center" shrinkToFit="1"/>
    </xf>
    <xf numFmtId="14" fontId="4" fillId="3" borderId="12" xfId="0" applyNumberFormat="1" applyFont="1" applyFill="1" applyBorder="1" applyAlignment="1">
      <alignment horizontal="center" vertical="center" shrinkToFit="1"/>
    </xf>
    <xf numFmtId="0" fontId="4" fillId="3" borderId="31" xfId="0" applyFont="1" applyFill="1" applyBorder="1" applyAlignment="1">
      <alignment horizontal="center" vertical="center" shrinkToFit="1"/>
    </xf>
    <xf numFmtId="0" fontId="4" fillId="3" borderId="0" xfId="0" applyFont="1" applyFill="1" applyAlignment="1">
      <alignment horizontal="center" vertical="center" shrinkToFit="1"/>
    </xf>
    <xf numFmtId="0" fontId="9" fillId="6" borderId="11" xfId="0" applyFont="1" applyFill="1" applyBorder="1" applyAlignment="1">
      <alignment horizontal="center" vertical="center" textRotation="255" wrapText="1" shrinkToFit="1"/>
    </xf>
    <xf numFmtId="0" fontId="9" fillId="6" borderId="40" xfId="0" applyFont="1" applyFill="1" applyBorder="1" applyAlignment="1">
      <alignment horizontal="center" vertical="center" textRotation="255" wrapText="1" shrinkToFit="1"/>
    </xf>
    <xf numFmtId="177" fontId="4" fillId="3" borderId="35" xfId="0" applyNumberFormat="1" applyFont="1" applyFill="1" applyBorder="1" applyAlignment="1">
      <alignment horizontal="center" vertical="center" shrinkToFit="1"/>
    </xf>
    <xf numFmtId="177" fontId="4" fillId="3" borderId="69" xfId="0" applyNumberFormat="1" applyFont="1" applyFill="1" applyBorder="1" applyAlignment="1">
      <alignment horizontal="center" vertical="center" shrinkToFit="1"/>
    </xf>
    <xf numFmtId="177" fontId="4" fillId="3" borderId="83" xfId="0" applyNumberFormat="1" applyFont="1" applyFill="1" applyBorder="1" applyAlignment="1">
      <alignment horizontal="center" vertical="center" shrinkToFit="1"/>
    </xf>
    <xf numFmtId="0" fontId="14" fillId="2" borderId="78" xfId="0" applyFont="1" applyFill="1" applyBorder="1" applyAlignment="1">
      <alignment horizontal="center" vertical="center" textRotation="255" wrapText="1" shrinkToFit="1"/>
    </xf>
    <xf numFmtId="0" fontId="14" fillId="2" borderId="78" xfId="0" applyFont="1" applyFill="1" applyBorder="1" applyAlignment="1">
      <alignment horizontal="center" vertical="center" textRotation="255" shrinkToFit="1"/>
    </xf>
    <xf numFmtId="0" fontId="4" fillId="3" borderId="81" xfId="0" applyFont="1" applyFill="1" applyBorder="1" applyAlignment="1">
      <alignment horizontal="center" vertical="distributed" textRotation="255" shrinkToFit="1"/>
    </xf>
    <xf numFmtId="0" fontId="4" fillId="3" borderId="82" xfId="0" applyFont="1" applyFill="1" applyBorder="1" applyAlignment="1">
      <alignment horizontal="center" vertical="distributed" textRotation="255" shrinkToFit="1"/>
    </xf>
    <xf numFmtId="0" fontId="4" fillId="3" borderId="25" xfId="0" applyFont="1" applyFill="1" applyBorder="1" applyAlignment="1">
      <alignment horizontal="center" vertical="center" shrinkToFit="1"/>
    </xf>
    <xf numFmtId="0" fontId="4" fillId="3" borderId="82" xfId="0" applyFont="1" applyFill="1" applyBorder="1" applyAlignment="1">
      <alignment horizontal="center" vertical="center" shrinkToFit="1"/>
    </xf>
    <xf numFmtId="0" fontId="4" fillId="3" borderId="48" xfId="0" applyFont="1" applyFill="1" applyBorder="1" applyAlignment="1">
      <alignment horizontal="center" vertical="center" shrinkToFit="1"/>
    </xf>
    <xf numFmtId="14" fontId="4" fillId="3" borderId="29" xfId="0" applyNumberFormat="1" applyFont="1" applyFill="1" applyBorder="1" applyAlignment="1">
      <alignment horizontal="center" vertical="center" shrinkToFit="1"/>
    </xf>
    <xf numFmtId="0" fontId="4" fillId="3" borderId="81" xfId="0" applyFont="1" applyFill="1" applyBorder="1" applyAlignment="1">
      <alignment horizontal="center" vertical="center" shrinkToFit="1"/>
    </xf>
    <xf numFmtId="0" fontId="4" fillId="3" borderId="87" xfId="0" applyFont="1" applyFill="1" applyBorder="1" applyAlignment="1">
      <alignment horizontal="left" vertical="center" shrinkToFit="1"/>
    </xf>
    <xf numFmtId="0" fontId="4" fillId="3" borderId="104" xfId="0" applyFont="1" applyFill="1" applyBorder="1" applyAlignment="1">
      <alignment horizontal="left" vertical="center" shrinkToFit="1"/>
    </xf>
    <xf numFmtId="0" fontId="4" fillId="3" borderId="64" xfId="0" applyFont="1" applyFill="1" applyBorder="1" applyAlignment="1">
      <alignment horizontal="left" vertical="center" shrinkToFit="1"/>
    </xf>
    <xf numFmtId="0" fontId="4" fillId="3" borderId="38" xfId="0" applyFont="1" applyFill="1" applyBorder="1" applyAlignment="1">
      <alignment horizontal="left" vertical="center" shrinkToFit="1"/>
    </xf>
    <xf numFmtId="0" fontId="4" fillId="3" borderId="56" xfId="0" applyFont="1" applyFill="1" applyBorder="1" applyAlignment="1">
      <alignment horizontal="left" vertical="center" shrinkToFit="1"/>
    </xf>
    <xf numFmtId="0" fontId="4" fillId="3" borderId="42" xfId="0" applyFont="1" applyFill="1" applyBorder="1" applyAlignment="1">
      <alignment horizontal="left" vertical="center" shrinkToFit="1"/>
    </xf>
    <xf numFmtId="0" fontId="4" fillId="3" borderId="67" xfId="0" applyFont="1" applyFill="1" applyBorder="1" applyAlignment="1">
      <alignment horizontal="center" vertical="center" textRotation="255"/>
    </xf>
    <xf numFmtId="0" fontId="4" fillId="3" borderId="84" xfId="0" applyFont="1" applyFill="1" applyBorder="1" applyAlignment="1">
      <alignment horizontal="center" vertical="center" textRotation="255"/>
    </xf>
    <xf numFmtId="0" fontId="4" fillId="3" borderId="94" xfId="0" applyFont="1" applyFill="1" applyBorder="1" applyAlignment="1">
      <alignment horizontal="center" vertical="center" textRotation="255"/>
    </xf>
    <xf numFmtId="0" fontId="4" fillId="3" borderId="89" xfId="0" applyFont="1" applyFill="1" applyBorder="1" applyAlignment="1">
      <alignment horizontal="center" vertical="center" textRotation="255"/>
    </xf>
    <xf numFmtId="0" fontId="4" fillId="3" borderId="22"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34" fillId="3" borderId="121" xfId="0" applyFont="1" applyFill="1" applyBorder="1" applyAlignment="1">
      <alignment horizontal="center" vertical="center" textRotation="255"/>
    </xf>
    <xf numFmtId="0" fontId="34" fillId="3" borderId="123" xfId="0" applyFont="1" applyFill="1" applyBorder="1" applyAlignment="1">
      <alignment horizontal="center" vertical="center" textRotation="255"/>
    </xf>
    <xf numFmtId="0" fontId="34" fillId="3" borderId="114" xfId="0" applyFont="1" applyFill="1" applyBorder="1" applyAlignment="1">
      <alignment horizontal="center" vertical="center" textRotation="255"/>
    </xf>
    <xf numFmtId="0" fontId="10" fillId="3" borderId="127" xfId="0" applyFont="1" applyFill="1" applyBorder="1" applyAlignment="1">
      <alignment horizontal="center" wrapText="1"/>
    </xf>
    <xf numFmtId="0" fontId="4" fillId="3" borderId="24" xfId="0" applyFont="1" applyFill="1" applyBorder="1" applyAlignment="1">
      <alignment horizontal="center" vertical="center"/>
    </xf>
    <xf numFmtId="177" fontId="4" fillId="3" borderId="24" xfId="0" applyNumberFormat="1" applyFont="1" applyFill="1" applyBorder="1" applyAlignment="1">
      <alignment horizontal="center" vertical="center"/>
    </xf>
    <xf numFmtId="0" fontId="4" fillId="3" borderId="63" xfId="0" applyFont="1" applyFill="1" applyBorder="1" applyAlignment="1">
      <alignment horizontal="center" vertical="center"/>
    </xf>
    <xf numFmtId="0" fontId="4" fillId="3" borderId="61" xfId="0" applyFont="1" applyFill="1" applyBorder="1" applyAlignment="1">
      <alignment horizontal="center" vertical="center"/>
    </xf>
    <xf numFmtId="0" fontId="4" fillId="3" borderId="92"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93" xfId="0" applyFont="1" applyFill="1" applyBorder="1" applyAlignment="1">
      <alignment horizontal="center" vertical="center" textRotation="255"/>
    </xf>
    <xf numFmtId="0" fontId="5" fillId="3" borderId="86" xfId="0" applyFont="1" applyFill="1" applyBorder="1" applyAlignment="1">
      <alignment horizontal="center" vertical="center"/>
    </xf>
    <xf numFmtId="0" fontId="5" fillId="3" borderId="87"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0" xfId="0" applyFont="1" applyFill="1" applyAlignment="1">
      <alignment horizontal="center" vertical="center"/>
    </xf>
    <xf numFmtId="0" fontId="4" fillId="3" borderId="30" xfId="0" applyFont="1" applyFill="1" applyBorder="1" applyAlignment="1">
      <alignment horizontal="left" vertical="center" shrinkToFit="1"/>
    </xf>
    <xf numFmtId="0" fontId="4" fillId="3" borderId="61" xfId="0" applyFont="1" applyFill="1" applyBorder="1" applyAlignment="1">
      <alignment horizontal="left" vertical="center" shrinkToFit="1"/>
    </xf>
    <xf numFmtId="0" fontId="4" fillId="3" borderId="93" xfId="0" applyFont="1" applyFill="1" applyBorder="1" applyAlignment="1">
      <alignment horizontal="left" vertical="center" shrinkToFit="1"/>
    </xf>
    <xf numFmtId="0" fontId="4" fillId="3" borderId="101" xfId="0" applyFont="1" applyFill="1" applyBorder="1" applyAlignment="1">
      <alignment horizontal="left" vertical="center" shrinkToFit="1"/>
    </xf>
    <xf numFmtId="0" fontId="4" fillId="3" borderId="91" xfId="0" applyFont="1" applyFill="1" applyBorder="1" applyAlignment="1">
      <alignment horizontal="left" vertical="center" shrinkToFit="1"/>
    </xf>
    <xf numFmtId="0" fontId="4" fillId="3" borderId="102" xfId="0" applyFont="1" applyFill="1" applyBorder="1" applyAlignment="1">
      <alignment horizontal="left" vertical="center" shrinkToFit="1"/>
    </xf>
    <xf numFmtId="0" fontId="4" fillId="3" borderId="88" xfId="0" applyFont="1" applyFill="1" applyBorder="1" applyAlignment="1">
      <alignment horizontal="left" vertical="center" shrinkToFit="1"/>
    </xf>
    <xf numFmtId="0" fontId="4" fillId="3" borderId="89" xfId="0" applyFont="1" applyFill="1" applyBorder="1" applyAlignment="1">
      <alignment horizontal="left" vertical="center" shrinkToFit="1"/>
    </xf>
    <xf numFmtId="0" fontId="4" fillId="3" borderId="63" xfId="0" applyFont="1" applyFill="1" applyBorder="1" applyAlignment="1">
      <alignment horizontal="center" vertical="center" shrinkToFit="1"/>
    </xf>
    <xf numFmtId="0" fontId="4" fillId="3" borderId="92" xfId="0" applyFont="1" applyFill="1" applyBorder="1" applyAlignment="1">
      <alignment horizontal="center" vertical="center" shrinkToFit="1"/>
    </xf>
    <xf numFmtId="0" fontId="4" fillId="3" borderId="91" xfId="0" applyFont="1" applyFill="1" applyBorder="1" applyAlignment="1">
      <alignment horizontal="center" vertical="center" shrinkToFit="1"/>
    </xf>
    <xf numFmtId="0" fontId="4" fillId="8" borderId="0" xfId="0" applyFont="1" applyFill="1" applyAlignment="1">
      <alignment horizontal="center" vertical="center"/>
    </xf>
    <xf numFmtId="0" fontId="4" fillId="3" borderId="0" xfId="0" applyFont="1" applyFill="1" applyAlignment="1">
      <alignment horizontal="left" vertical="center" shrinkToFit="1"/>
    </xf>
    <xf numFmtId="0" fontId="4" fillId="3" borderId="23" xfId="0" applyFont="1" applyFill="1" applyBorder="1" applyAlignment="1">
      <alignment horizontal="center" vertical="center"/>
    </xf>
    <xf numFmtId="177" fontId="4" fillId="3" borderId="0" xfId="0" applyNumberFormat="1" applyFont="1" applyFill="1" applyAlignment="1">
      <alignment horizontal="center" vertical="center"/>
    </xf>
    <xf numFmtId="0" fontId="4" fillId="3" borderId="29" xfId="0" applyFont="1" applyFill="1" applyBorder="1" applyAlignment="1">
      <alignment horizontal="center" vertical="center"/>
    </xf>
    <xf numFmtId="177" fontId="4" fillId="3" borderId="29" xfId="0" applyNumberFormat="1" applyFont="1" applyFill="1" applyBorder="1" applyAlignment="1">
      <alignment horizontal="center" vertical="center"/>
    </xf>
    <xf numFmtId="0" fontId="4" fillId="3" borderId="12" xfId="0" applyFont="1" applyFill="1" applyBorder="1" applyAlignment="1">
      <alignment horizontal="center" vertical="center"/>
    </xf>
    <xf numFmtId="177" fontId="4" fillId="3" borderId="12"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9" fillId="3" borderId="74" xfId="0" applyFont="1" applyFill="1" applyBorder="1" applyAlignment="1">
      <alignment horizontal="center" vertical="center"/>
    </xf>
    <xf numFmtId="0" fontId="9" fillId="3" borderId="10" xfId="0" applyFont="1" applyFill="1" applyBorder="1" applyAlignment="1">
      <alignment horizontal="center" vertical="center"/>
    </xf>
    <xf numFmtId="0" fontId="10" fillId="3" borderId="71" xfId="0" applyFont="1" applyFill="1" applyBorder="1" applyAlignment="1">
      <alignment horizontal="center" vertical="center" wrapText="1"/>
    </xf>
    <xf numFmtId="0" fontId="10" fillId="3" borderId="72" xfId="0" applyFont="1" applyFill="1" applyBorder="1" applyAlignment="1">
      <alignment horizontal="center" vertical="center"/>
    </xf>
    <xf numFmtId="0" fontId="4" fillId="3" borderId="96" xfId="0" applyFont="1" applyFill="1" applyBorder="1" applyAlignment="1">
      <alignment horizontal="center" vertical="center" shrinkToFit="1"/>
    </xf>
    <xf numFmtId="0" fontId="4" fillId="3" borderId="52" xfId="0" applyFont="1" applyFill="1" applyBorder="1" applyAlignment="1">
      <alignment horizontal="center" vertical="center"/>
    </xf>
    <xf numFmtId="177" fontId="4" fillId="3" borderId="23" xfId="0" applyNumberFormat="1" applyFont="1" applyFill="1" applyBorder="1" applyAlignment="1">
      <alignment horizontal="center" vertical="center"/>
    </xf>
    <xf numFmtId="0" fontId="4" fillId="3" borderId="52" xfId="0" applyFont="1" applyFill="1" applyBorder="1" applyAlignment="1" applyProtection="1">
      <alignment horizontal="center" vertical="center"/>
      <protection locked="0"/>
    </xf>
    <xf numFmtId="0" fontId="4" fillId="3" borderId="97" xfId="0" applyFont="1" applyFill="1" applyBorder="1" applyAlignment="1" applyProtection="1">
      <alignment horizontal="center" vertical="center"/>
      <protection locked="0"/>
    </xf>
    <xf numFmtId="177" fontId="4" fillId="3" borderId="52" xfId="0" applyNumberFormat="1" applyFont="1" applyFill="1" applyBorder="1" applyAlignment="1">
      <alignment horizontal="center" vertical="center"/>
    </xf>
    <xf numFmtId="177" fontId="4" fillId="3" borderId="31" xfId="0" applyNumberFormat="1" applyFont="1" applyFill="1" applyBorder="1" applyAlignment="1">
      <alignment horizontal="center" vertical="center" shrinkToFit="1"/>
    </xf>
    <xf numFmtId="177" fontId="4" fillId="3" borderId="0" xfId="0" applyNumberFormat="1" applyFont="1" applyFill="1" applyAlignment="1">
      <alignment horizontal="center" vertical="center" shrinkToFit="1"/>
    </xf>
    <xf numFmtId="0" fontId="4" fillId="3" borderId="69" xfId="0" applyFont="1" applyFill="1" applyBorder="1" applyAlignment="1">
      <alignment horizontal="center" vertical="center"/>
    </xf>
    <xf numFmtId="0" fontId="4" fillId="3" borderId="83" xfId="0" applyFont="1" applyFill="1" applyBorder="1" applyAlignment="1">
      <alignment horizontal="center" vertical="center"/>
    </xf>
    <xf numFmtId="0" fontId="4" fillId="3" borderId="35" xfId="0" applyFont="1" applyFill="1" applyBorder="1" applyAlignment="1">
      <alignment horizontal="center" vertical="center"/>
    </xf>
    <xf numFmtId="0" fontId="4" fillId="0" borderId="35" xfId="0" applyFont="1" applyBorder="1" applyAlignment="1">
      <alignment horizontal="center" vertical="center"/>
    </xf>
    <xf numFmtId="0" fontId="4" fillId="0" borderId="69" xfId="0" applyFont="1" applyBorder="1" applyAlignment="1">
      <alignment horizontal="center" vertical="center"/>
    </xf>
    <xf numFmtId="0" fontId="4" fillId="0" borderId="36" xfId="0" applyFont="1" applyBorder="1" applyAlignment="1">
      <alignment horizontal="center" vertical="center"/>
    </xf>
    <xf numFmtId="0" fontId="4" fillId="0" borderId="83" xfId="0" applyFont="1" applyBorder="1" applyAlignment="1">
      <alignment horizontal="center" vertical="center"/>
    </xf>
    <xf numFmtId="0" fontId="4" fillId="3" borderId="46" xfId="0" applyFont="1" applyFill="1" applyBorder="1" applyAlignment="1">
      <alignment horizontal="center" vertical="center"/>
    </xf>
    <xf numFmtId="0" fontId="4" fillId="3" borderId="96" xfId="0" applyFont="1" applyFill="1" applyBorder="1" applyAlignment="1">
      <alignment horizontal="left" shrinkToFit="1"/>
    </xf>
    <xf numFmtId="0" fontId="4" fillId="3" borderId="87" xfId="0" applyFont="1" applyFill="1" applyBorder="1" applyAlignment="1">
      <alignment horizontal="left" shrinkToFit="1"/>
    </xf>
    <xf numFmtId="0" fontId="4" fillId="3" borderId="104" xfId="0" applyFont="1" applyFill="1" applyBorder="1" applyAlignment="1">
      <alignment horizontal="left" shrinkToFit="1"/>
    </xf>
    <xf numFmtId="0" fontId="4" fillId="0" borderId="46" xfId="0" applyFont="1" applyBorder="1" applyAlignment="1">
      <alignment horizontal="center" vertical="center"/>
    </xf>
    <xf numFmtId="0" fontId="4" fillId="3" borderId="117" xfId="0" applyFont="1" applyFill="1" applyBorder="1" applyAlignment="1">
      <alignment horizontal="center" vertical="center"/>
    </xf>
    <xf numFmtId="0" fontId="4" fillId="3" borderId="118" xfId="0" applyFont="1" applyFill="1" applyBorder="1" applyAlignment="1">
      <alignment horizontal="center" vertical="center"/>
    </xf>
    <xf numFmtId="0" fontId="4" fillId="3" borderId="119"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81" xfId="0" applyFont="1" applyFill="1" applyBorder="1" applyAlignment="1">
      <alignment horizontal="center" vertical="distributed" textRotation="255"/>
    </xf>
    <xf numFmtId="0" fontId="4" fillId="3" borderId="82" xfId="0" applyFont="1" applyFill="1" applyBorder="1" applyAlignment="1">
      <alignment horizontal="center" vertical="distributed" textRotation="255"/>
    </xf>
    <xf numFmtId="0" fontId="4" fillId="3" borderId="74" xfId="0" applyFont="1" applyFill="1" applyBorder="1" applyAlignment="1">
      <alignment horizontal="center" vertical="center" textRotation="255"/>
    </xf>
    <xf numFmtId="0" fontId="4" fillId="3" borderId="10" xfId="0" applyFont="1" applyFill="1" applyBorder="1" applyAlignment="1">
      <alignment horizontal="center" vertical="center" textRotation="255"/>
    </xf>
    <xf numFmtId="0" fontId="4" fillId="3" borderId="54"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54" xfId="0" applyFont="1" applyFill="1" applyBorder="1" applyAlignment="1">
      <alignment horizontal="center" vertical="distributed"/>
    </xf>
    <xf numFmtId="0" fontId="4" fillId="3" borderId="33" xfId="0" applyFont="1" applyFill="1" applyBorder="1" applyAlignment="1">
      <alignment horizontal="center" vertical="distributed"/>
    </xf>
    <xf numFmtId="0" fontId="4" fillId="3" borderId="34" xfId="0" applyFont="1" applyFill="1" applyBorder="1" applyAlignment="1">
      <alignment horizontal="center" vertical="distributed"/>
    </xf>
    <xf numFmtId="0" fontId="4" fillId="3" borderId="36" xfId="0" applyFont="1" applyFill="1" applyBorder="1" applyAlignment="1">
      <alignment horizontal="center" vertical="center"/>
    </xf>
    <xf numFmtId="0" fontId="4" fillId="3" borderId="62"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8"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89"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82" xfId="0" applyFont="1" applyFill="1" applyBorder="1" applyAlignment="1">
      <alignment horizontal="center" vertical="center"/>
    </xf>
    <xf numFmtId="0" fontId="4" fillId="0" borderId="0" xfId="0" applyFont="1" applyAlignment="1">
      <alignment horizontal="center"/>
    </xf>
    <xf numFmtId="0" fontId="4" fillId="3" borderId="25"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44"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68" xfId="0" applyFont="1" applyFill="1" applyBorder="1" applyAlignment="1" applyProtection="1">
      <alignment horizontal="center" vertical="center"/>
      <protection locked="0"/>
    </xf>
    <xf numFmtId="0" fontId="4" fillId="3" borderId="98" xfId="0" applyFont="1" applyFill="1" applyBorder="1" applyAlignment="1">
      <alignment horizontal="center" vertical="center" shrinkToFit="1"/>
    </xf>
    <xf numFmtId="0" fontId="4" fillId="3" borderId="99" xfId="0" applyFont="1" applyFill="1" applyBorder="1" applyAlignment="1">
      <alignment horizontal="center" vertical="center" shrinkToFit="1"/>
    </xf>
    <xf numFmtId="0" fontId="4" fillId="3" borderId="53" xfId="0" applyFont="1" applyFill="1" applyBorder="1" applyAlignment="1">
      <alignment horizontal="center" vertical="center"/>
    </xf>
    <xf numFmtId="177" fontId="4" fillId="3" borderId="53" xfId="0" applyNumberFormat="1" applyFont="1" applyFill="1" applyBorder="1" applyAlignment="1">
      <alignment horizontal="center" vertical="center"/>
    </xf>
    <xf numFmtId="0" fontId="4" fillId="3" borderId="53" xfId="0" applyFont="1" applyFill="1" applyBorder="1" applyAlignment="1" applyProtection="1">
      <alignment horizontal="center" vertical="center"/>
      <protection locked="0"/>
    </xf>
    <xf numFmtId="0" fontId="4" fillId="3" borderId="100" xfId="0" applyFont="1" applyFill="1" applyBorder="1" applyAlignment="1" applyProtection="1">
      <alignment horizontal="center" vertical="center"/>
      <protection locked="0"/>
    </xf>
    <xf numFmtId="0" fontId="4" fillId="3" borderId="41" xfId="0" applyFont="1" applyFill="1" applyBorder="1" applyAlignment="1">
      <alignment horizontal="center" vertical="center"/>
    </xf>
    <xf numFmtId="0" fontId="4" fillId="3" borderId="85" xfId="0" applyFont="1" applyFill="1" applyBorder="1" applyAlignment="1">
      <alignment horizontal="center" vertical="center"/>
    </xf>
  </cellXfs>
  <cellStyles count="2">
    <cellStyle name="標準" xfId="0" builtinId="0"/>
    <cellStyle name="標準 2" xfId="1" xr:uid="{00000000-0005-0000-0000-000001000000}"/>
  </cellStyles>
  <dxfs count="7">
    <dxf>
      <font>
        <color theme="0"/>
      </font>
    </dxf>
    <dxf>
      <font>
        <color theme="0"/>
      </font>
    </dxf>
    <dxf>
      <font>
        <color theme="0"/>
      </font>
    </dxf>
    <dxf>
      <font>
        <color theme="0"/>
      </font>
    </dxf>
    <dxf>
      <font>
        <color theme="0"/>
      </font>
    </dxf>
    <dxf>
      <font>
        <color theme="0"/>
      </font>
    </dxf>
    <dxf>
      <fill>
        <patternFill>
          <fgColor rgb="FFFF99CC"/>
          <bgColor rgb="FFFF99CC"/>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347663</xdr:colOff>
      <xdr:row>16</xdr:row>
      <xdr:rowOff>59532</xdr:rowOff>
    </xdr:from>
    <xdr:to>
      <xdr:col>22</xdr:col>
      <xdr:colOff>47624</xdr:colOff>
      <xdr:row>25</xdr:row>
      <xdr:rowOff>83343</xdr:rowOff>
    </xdr:to>
    <xdr:sp macro="" textlink="">
      <xdr:nvSpPr>
        <xdr:cNvPr id="1083" name="AutoShape 59">
          <a:extLst>
            <a:ext uri="{FF2B5EF4-FFF2-40B4-BE49-F238E27FC236}">
              <a16:creationId xmlns:a16="http://schemas.microsoft.com/office/drawing/2014/main" id="{00000000-0008-0000-0000-00003B040000}"/>
            </a:ext>
          </a:extLst>
        </xdr:cNvPr>
        <xdr:cNvSpPr>
          <a:spLocks noChangeArrowheads="1"/>
        </xdr:cNvSpPr>
      </xdr:nvSpPr>
      <xdr:spPr bwMode="auto">
        <a:xfrm>
          <a:off x="6777038" y="3167063"/>
          <a:ext cx="2033586" cy="1869280"/>
        </a:xfrm>
        <a:prstGeom prst="wedgeRoundRectCallout">
          <a:avLst>
            <a:gd name="adj1" fmla="val -50370"/>
            <a:gd name="adj2" fmla="val -1644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　</a:t>
          </a:r>
          <a:r>
            <a:rPr lang="ja-JP" altLang="en-US" sz="1600" b="1" i="0" u="none" strike="noStrike" baseline="0">
              <a:solidFill>
                <a:srgbClr val="FF0000"/>
              </a:solidFill>
              <a:latin typeface="ＭＳ Ｐゴシック"/>
              <a:ea typeface="ＭＳ Ｐゴシック"/>
            </a:rPr>
            <a:t>最初にここのシート「基礎データ」を入力すること。</a:t>
          </a:r>
        </a:p>
        <a:p>
          <a:pPr algn="l" rtl="0">
            <a:lnSpc>
              <a:spcPts val="1800"/>
            </a:lnSpc>
            <a:defRPr sz="1000"/>
          </a:pPr>
          <a:r>
            <a:rPr lang="ja-JP" altLang="en-US" sz="1600" b="1" i="0" u="none" strike="noStrike" baseline="0">
              <a:solidFill>
                <a:srgbClr val="FF0000"/>
              </a:solidFill>
              <a:latin typeface="ＭＳ Ｐゴシック"/>
              <a:ea typeface="ＭＳ Ｐゴシック"/>
            </a:rPr>
            <a:t>　このシートを入力した後、各申込のシートにデータを入力すること。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23</xdr:row>
      <xdr:rowOff>28575</xdr:rowOff>
    </xdr:from>
    <xdr:to>
      <xdr:col>1</xdr:col>
      <xdr:colOff>571500</xdr:colOff>
      <xdr:row>25</xdr:row>
      <xdr:rowOff>114300</xdr:rowOff>
    </xdr:to>
    <xdr:sp macro="" textlink="">
      <xdr:nvSpPr>
        <xdr:cNvPr id="2799" name="AutoShape 19">
          <a:extLst>
            <a:ext uri="{FF2B5EF4-FFF2-40B4-BE49-F238E27FC236}">
              <a16:creationId xmlns:a16="http://schemas.microsoft.com/office/drawing/2014/main" id="{00000000-0008-0000-0100-0000EF0A0000}"/>
            </a:ext>
          </a:extLst>
        </xdr:cNvPr>
        <xdr:cNvSpPr>
          <a:spLocks noChangeArrowheads="1"/>
        </xdr:cNvSpPr>
      </xdr:nvSpPr>
      <xdr:spPr bwMode="auto">
        <a:xfrm>
          <a:off x="1257300" y="66675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30</xdr:row>
      <xdr:rowOff>9525</xdr:rowOff>
    </xdr:from>
    <xdr:to>
      <xdr:col>1</xdr:col>
      <xdr:colOff>609600</xdr:colOff>
      <xdr:row>32</xdr:row>
      <xdr:rowOff>95250</xdr:rowOff>
    </xdr:to>
    <xdr:sp macro="" textlink="">
      <xdr:nvSpPr>
        <xdr:cNvPr id="2800" name="AutoShape 20">
          <a:extLst>
            <a:ext uri="{FF2B5EF4-FFF2-40B4-BE49-F238E27FC236}">
              <a16:creationId xmlns:a16="http://schemas.microsoft.com/office/drawing/2014/main" id="{00000000-0008-0000-0100-0000F00A0000}"/>
            </a:ext>
          </a:extLst>
        </xdr:cNvPr>
        <xdr:cNvSpPr>
          <a:spLocks noChangeArrowheads="1"/>
        </xdr:cNvSpPr>
      </xdr:nvSpPr>
      <xdr:spPr bwMode="auto">
        <a:xfrm>
          <a:off x="1295400" y="83820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37</xdr:row>
      <xdr:rowOff>9525</xdr:rowOff>
    </xdr:from>
    <xdr:to>
      <xdr:col>1</xdr:col>
      <xdr:colOff>571500</xdr:colOff>
      <xdr:row>39</xdr:row>
      <xdr:rowOff>95250</xdr:rowOff>
    </xdr:to>
    <xdr:sp macro="" textlink="">
      <xdr:nvSpPr>
        <xdr:cNvPr id="2801" name="AutoShape 21">
          <a:extLst>
            <a:ext uri="{FF2B5EF4-FFF2-40B4-BE49-F238E27FC236}">
              <a16:creationId xmlns:a16="http://schemas.microsoft.com/office/drawing/2014/main" id="{00000000-0008-0000-0100-0000F10A0000}"/>
            </a:ext>
          </a:extLst>
        </xdr:cNvPr>
        <xdr:cNvSpPr>
          <a:spLocks noChangeArrowheads="1"/>
        </xdr:cNvSpPr>
      </xdr:nvSpPr>
      <xdr:spPr bwMode="auto">
        <a:xfrm>
          <a:off x="1257300" y="100393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45</xdr:row>
      <xdr:rowOff>200025</xdr:rowOff>
    </xdr:from>
    <xdr:to>
      <xdr:col>1</xdr:col>
      <xdr:colOff>571500</xdr:colOff>
      <xdr:row>48</xdr:row>
      <xdr:rowOff>76200</xdr:rowOff>
    </xdr:to>
    <xdr:sp macro="" textlink="">
      <xdr:nvSpPr>
        <xdr:cNvPr id="2802" name="AutoShape 22">
          <a:extLst>
            <a:ext uri="{FF2B5EF4-FFF2-40B4-BE49-F238E27FC236}">
              <a16:creationId xmlns:a16="http://schemas.microsoft.com/office/drawing/2014/main" id="{00000000-0008-0000-0100-0000F20A0000}"/>
            </a:ext>
          </a:extLst>
        </xdr:cNvPr>
        <xdr:cNvSpPr>
          <a:spLocks noChangeArrowheads="1"/>
        </xdr:cNvSpPr>
      </xdr:nvSpPr>
      <xdr:spPr bwMode="auto">
        <a:xfrm>
          <a:off x="1247775" y="12134850"/>
          <a:ext cx="447675"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142875</xdr:colOff>
      <xdr:row>15</xdr:row>
      <xdr:rowOff>85725</xdr:rowOff>
    </xdr:from>
    <xdr:to>
      <xdr:col>1</xdr:col>
      <xdr:colOff>581025</xdr:colOff>
      <xdr:row>17</xdr:row>
      <xdr:rowOff>171450</xdr:rowOff>
    </xdr:to>
    <xdr:sp macro="" textlink="">
      <xdr:nvSpPr>
        <xdr:cNvPr id="7" name="AutoShape 19">
          <a:extLst>
            <a:ext uri="{FF2B5EF4-FFF2-40B4-BE49-F238E27FC236}">
              <a16:creationId xmlns:a16="http://schemas.microsoft.com/office/drawing/2014/main" id="{00000000-0008-0000-0100-000007000000}"/>
            </a:ext>
          </a:extLst>
        </xdr:cNvPr>
        <xdr:cNvSpPr>
          <a:spLocks noChangeArrowheads="1"/>
        </xdr:cNvSpPr>
      </xdr:nvSpPr>
      <xdr:spPr bwMode="auto">
        <a:xfrm>
          <a:off x="1266825" y="3971925"/>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23</xdr:row>
      <xdr:rowOff>28575</xdr:rowOff>
    </xdr:from>
    <xdr:to>
      <xdr:col>1</xdr:col>
      <xdr:colOff>571500</xdr:colOff>
      <xdr:row>25</xdr:row>
      <xdr:rowOff>114300</xdr:rowOff>
    </xdr:to>
    <xdr:sp macro="" textlink="">
      <xdr:nvSpPr>
        <xdr:cNvPr id="2" name="AutoShape 19">
          <a:extLst>
            <a:ext uri="{FF2B5EF4-FFF2-40B4-BE49-F238E27FC236}">
              <a16:creationId xmlns:a16="http://schemas.microsoft.com/office/drawing/2014/main" id="{00000000-0008-0000-0200-000002000000}"/>
            </a:ext>
          </a:extLst>
        </xdr:cNvPr>
        <xdr:cNvSpPr>
          <a:spLocks noChangeArrowheads="1"/>
        </xdr:cNvSpPr>
      </xdr:nvSpPr>
      <xdr:spPr bwMode="auto">
        <a:xfrm>
          <a:off x="1257300" y="6362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30</xdr:row>
      <xdr:rowOff>9525</xdr:rowOff>
    </xdr:from>
    <xdr:to>
      <xdr:col>1</xdr:col>
      <xdr:colOff>609600</xdr:colOff>
      <xdr:row>32</xdr:row>
      <xdr:rowOff>95250</xdr:rowOff>
    </xdr:to>
    <xdr:sp macro="" textlink="">
      <xdr:nvSpPr>
        <xdr:cNvPr id="3" name="AutoShape 20">
          <a:extLst>
            <a:ext uri="{FF2B5EF4-FFF2-40B4-BE49-F238E27FC236}">
              <a16:creationId xmlns:a16="http://schemas.microsoft.com/office/drawing/2014/main" id="{00000000-0008-0000-0200-000003000000}"/>
            </a:ext>
          </a:extLst>
        </xdr:cNvPr>
        <xdr:cNvSpPr>
          <a:spLocks noChangeArrowheads="1"/>
        </xdr:cNvSpPr>
      </xdr:nvSpPr>
      <xdr:spPr bwMode="auto">
        <a:xfrm>
          <a:off x="1295400" y="80772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37</xdr:row>
      <xdr:rowOff>9525</xdr:rowOff>
    </xdr:from>
    <xdr:to>
      <xdr:col>1</xdr:col>
      <xdr:colOff>571500</xdr:colOff>
      <xdr:row>39</xdr:row>
      <xdr:rowOff>95250</xdr:rowOff>
    </xdr:to>
    <xdr:sp macro="" textlink="">
      <xdr:nvSpPr>
        <xdr:cNvPr id="4" name="AutoShape 21">
          <a:extLst>
            <a:ext uri="{FF2B5EF4-FFF2-40B4-BE49-F238E27FC236}">
              <a16:creationId xmlns:a16="http://schemas.microsoft.com/office/drawing/2014/main" id="{00000000-0008-0000-0200-000004000000}"/>
            </a:ext>
          </a:extLst>
        </xdr:cNvPr>
        <xdr:cNvSpPr>
          <a:spLocks noChangeArrowheads="1"/>
        </xdr:cNvSpPr>
      </xdr:nvSpPr>
      <xdr:spPr bwMode="auto">
        <a:xfrm>
          <a:off x="1257300" y="97345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45</xdr:row>
      <xdr:rowOff>200025</xdr:rowOff>
    </xdr:from>
    <xdr:to>
      <xdr:col>1</xdr:col>
      <xdr:colOff>571500</xdr:colOff>
      <xdr:row>48</xdr:row>
      <xdr:rowOff>76200</xdr:rowOff>
    </xdr:to>
    <xdr:sp macro="" textlink="">
      <xdr:nvSpPr>
        <xdr:cNvPr id="5" name="AutoShape 22">
          <a:extLst>
            <a:ext uri="{FF2B5EF4-FFF2-40B4-BE49-F238E27FC236}">
              <a16:creationId xmlns:a16="http://schemas.microsoft.com/office/drawing/2014/main" id="{00000000-0008-0000-0200-000005000000}"/>
            </a:ext>
          </a:extLst>
        </xdr:cNvPr>
        <xdr:cNvSpPr>
          <a:spLocks noChangeArrowheads="1"/>
        </xdr:cNvSpPr>
      </xdr:nvSpPr>
      <xdr:spPr bwMode="auto">
        <a:xfrm>
          <a:off x="1247775" y="11830050"/>
          <a:ext cx="447675"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142875</xdr:colOff>
      <xdr:row>15</xdr:row>
      <xdr:rowOff>85725</xdr:rowOff>
    </xdr:from>
    <xdr:to>
      <xdr:col>1</xdr:col>
      <xdr:colOff>581025</xdr:colOff>
      <xdr:row>17</xdr:row>
      <xdr:rowOff>171450</xdr:rowOff>
    </xdr:to>
    <xdr:sp macro="" textlink="">
      <xdr:nvSpPr>
        <xdr:cNvPr id="6" name="AutoShape 19">
          <a:extLst>
            <a:ext uri="{FF2B5EF4-FFF2-40B4-BE49-F238E27FC236}">
              <a16:creationId xmlns:a16="http://schemas.microsoft.com/office/drawing/2014/main" id="{00000000-0008-0000-0200-000006000000}"/>
            </a:ext>
          </a:extLst>
        </xdr:cNvPr>
        <xdr:cNvSpPr>
          <a:spLocks noChangeArrowheads="1"/>
        </xdr:cNvSpPr>
      </xdr:nvSpPr>
      <xdr:spPr bwMode="auto">
        <a:xfrm>
          <a:off x="1266825" y="3971925"/>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23</xdr:row>
      <xdr:rowOff>57150</xdr:rowOff>
    </xdr:from>
    <xdr:to>
      <xdr:col>1</xdr:col>
      <xdr:colOff>561975</xdr:colOff>
      <xdr:row>25</xdr:row>
      <xdr:rowOff>142875</xdr:rowOff>
    </xdr:to>
    <xdr:sp macro="" textlink="">
      <xdr:nvSpPr>
        <xdr:cNvPr id="5058" name="AutoShape 1">
          <a:extLst>
            <a:ext uri="{FF2B5EF4-FFF2-40B4-BE49-F238E27FC236}">
              <a16:creationId xmlns:a16="http://schemas.microsoft.com/office/drawing/2014/main" id="{00000000-0008-0000-0300-0000C2130000}"/>
            </a:ext>
          </a:extLst>
        </xdr:cNvPr>
        <xdr:cNvSpPr>
          <a:spLocks noChangeArrowheads="1"/>
        </xdr:cNvSpPr>
      </xdr:nvSpPr>
      <xdr:spPr bwMode="auto">
        <a:xfrm>
          <a:off x="1247775" y="6391275"/>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30</xdr:row>
      <xdr:rowOff>47625</xdr:rowOff>
    </xdr:from>
    <xdr:to>
      <xdr:col>1</xdr:col>
      <xdr:colOff>561975</xdr:colOff>
      <xdr:row>32</xdr:row>
      <xdr:rowOff>133350</xdr:rowOff>
    </xdr:to>
    <xdr:sp macro="" textlink="">
      <xdr:nvSpPr>
        <xdr:cNvPr id="5059" name="AutoShape 2">
          <a:extLst>
            <a:ext uri="{FF2B5EF4-FFF2-40B4-BE49-F238E27FC236}">
              <a16:creationId xmlns:a16="http://schemas.microsoft.com/office/drawing/2014/main" id="{00000000-0008-0000-0300-0000C3130000}"/>
            </a:ext>
          </a:extLst>
        </xdr:cNvPr>
        <xdr:cNvSpPr>
          <a:spLocks noChangeArrowheads="1"/>
        </xdr:cNvSpPr>
      </xdr:nvSpPr>
      <xdr:spPr bwMode="auto">
        <a:xfrm>
          <a:off x="1247775" y="81153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114300</xdr:colOff>
      <xdr:row>37</xdr:row>
      <xdr:rowOff>66675</xdr:rowOff>
    </xdr:from>
    <xdr:to>
      <xdr:col>1</xdr:col>
      <xdr:colOff>552450</xdr:colOff>
      <xdr:row>39</xdr:row>
      <xdr:rowOff>152400</xdr:rowOff>
    </xdr:to>
    <xdr:sp macro="" textlink="">
      <xdr:nvSpPr>
        <xdr:cNvPr id="5060" name="AutoShape 3">
          <a:extLst>
            <a:ext uri="{FF2B5EF4-FFF2-40B4-BE49-F238E27FC236}">
              <a16:creationId xmlns:a16="http://schemas.microsoft.com/office/drawing/2014/main" id="{00000000-0008-0000-0300-0000C4130000}"/>
            </a:ext>
          </a:extLst>
        </xdr:cNvPr>
        <xdr:cNvSpPr>
          <a:spLocks noChangeArrowheads="1"/>
        </xdr:cNvSpPr>
      </xdr:nvSpPr>
      <xdr:spPr bwMode="auto">
        <a:xfrm>
          <a:off x="1238250" y="9791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114300</xdr:colOff>
      <xdr:row>51</xdr:row>
      <xdr:rowOff>190500</xdr:rowOff>
    </xdr:from>
    <xdr:to>
      <xdr:col>1</xdr:col>
      <xdr:colOff>552450</xdr:colOff>
      <xdr:row>54</xdr:row>
      <xdr:rowOff>66675</xdr:rowOff>
    </xdr:to>
    <xdr:sp macro="" textlink="">
      <xdr:nvSpPr>
        <xdr:cNvPr id="5061" name="AutoShape 4">
          <a:extLst>
            <a:ext uri="{FF2B5EF4-FFF2-40B4-BE49-F238E27FC236}">
              <a16:creationId xmlns:a16="http://schemas.microsoft.com/office/drawing/2014/main" id="{00000000-0008-0000-0300-0000C5130000}"/>
            </a:ext>
          </a:extLst>
        </xdr:cNvPr>
        <xdr:cNvSpPr>
          <a:spLocks noChangeArrowheads="1"/>
        </xdr:cNvSpPr>
      </xdr:nvSpPr>
      <xdr:spPr bwMode="auto">
        <a:xfrm>
          <a:off x="1238250" y="13306425"/>
          <a:ext cx="438150"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67</xdr:row>
      <xdr:rowOff>0</xdr:rowOff>
    </xdr:from>
    <xdr:to>
      <xdr:col>1</xdr:col>
      <xdr:colOff>571500</xdr:colOff>
      <xdr:row>67</xdr:row>
      <xdr:rowOff>76200</xdr:rowOff>
    </xdr:to>
    <xdr:sp macro="" textlink="">
      <xdr:nvSpPr>
        <xdr:cNvPr id="5062" name="AutoShape 5">
          <a:extLst>
            <a:ext uri="{FF2B5EF4-FFF2-40B4-BE49-F238E27FC236}">
              <a16:creationId xmlns:a16="http://schemas.microsoft.com/office/drawing/2014/main" id="{00000000-0008-0000-0300-0000C6130000}"/>
            </a:ext>
          </a:extLst>
        </xdr:cNvPr>
        <xdr:cNvSpPr>
          <a:spLocks noChangeArrowheads="1"/>
        </xdr:cNvSpPr>
      </xdr:nvSpPr>
      <xdr:spPr bwMode="auto">
        <a:xfrm>
          <a:off x="1247775" y="17040225"/>
          <a:ext cx="447675" cy="762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21</xdr:row>
      <xdr:rowOff>28575</xdr:rowOff>
    </xdr:from>
    <xdr:to>
      <xdr:col>1</xdr:col>
      <xdr:colOff>571500</xdr:colOff>
      <xdr:row>23</xdr:row>
      <xdr:rowOff>114300</xdr:rowOff>
    </xdr:to>
    <xdr:sp macro="" textlink="">
      <xdr:nvSpPr>
        <xdr:cNvPr id="5063" name="AutoShape 19">
          <a:extLst>
            <a:ext uri="{FF2B5EF4-FFF2-40B4-BE49-F238E27FC236}">
              <a16:creationId xmlns:a16="http://schemas.microsoft.com/office/drawing/2014/main" id="{00000000-0008-0000-0300-0000C7130000}"/>
            </a:ext>
          </a:extLst>
        </xdr:cNvPr>
        <xdr:cNvSpPr>
          <a:spLocks noChangeArrowheads="1"/>
        </xdr:cNvSpPr>
      </xdr:nvSpPr>
      <xdr:spPr bwMode="auto">
        <a:xfrm>
          <a:off x="1257300" y="5610225"/>
          <a:ext cx="438150" cy="8382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28</xdr:row>
      <xdr:rowOff>9525</xdr:rowOff>
    </xdr:from>
    <xdr:to>
      <xdr:col>1</xdr:col>
      <xdr:colOff>609600</xdr:colOff>
      <xdr:row>30</xdr:row>
      <xdr:rowOff>95250</xdr:rowOff>
    </xdr:to>
    <xdr:sp macro="" textlink="">
      <xdr:nvSpPr>
        <xdr:cNvPr id="5064" name="AutoShape 20">
          <a:extLst>
            <a:ext uri="{FF2B5EF4-FFF2-40B4-BE49-F238E27FC236}">
              <a16:creationId xmlns:a16="http://schemas.microsoft.com/office/drawing/2014/main" id="{00000000-0008-0000-0300-0000C8130000}"/>
            </a:ext>
          </a:extLst>
        </xdr:cNvPr>
        <xdr:cNvSpPr>
          <a:spLocks noChangeArrowheads="1"/>
        </xdr:cNvSpPr>
      </xdr:nvSpPr>
      <xdr:spPr bwMode="auto">
        <a:xfrm>
          <a:off x="1295400" y="75819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35</xdr:row>
      <xdr:rowOff>9525</xdr:rowOff>
    </xdr:from>
    <xdr:to>
      <xdr:col>1</xdr:col>
      <xdr:colOff>571500</xdr:colOff>
      <xdr:row>37</xdr:row>
      <xdr:rowOff>95250</xdr:rowOff>
    </xdr:to>
    <xdr:sp macro="" textlink="">
      <xdr:nvSpPr>
        <xdr:cNvPr id="5065" name="AutoShape 21">
          <a:extLst>
            <a:ext uri="{FF2B5EF4-FFF2-40B4-BE49-F238E27FC236}">
              <a16:creationId xmlns:a16="http://schemas.microsoft.com/office/drawing/2014/main" id="{00000000-0008-0000-0300-0000C9130000}"/>
            </a:ext>
          </a:extLst>
        </xdr:cNvPr>
        <xdr:cNvSpPr>
          <a:spLocks noChangeArrowheads="1"/>
        </xdr:cNvSpPr>
      </xdr:nvSpPr>
      <xdr:spPr bwMode="auto">
        <a:xfrm>
          <a:off x="1257300" y="92392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51</xdr:row>
      <xdr:rowOff>200025</xdr:rowOff>
    </xdr:from>
    <xdr:to>
      <xdr:col>1</xdr:col>
      <xdr:colOff>571500</xdr:colOff>
      <xdr:row>54</xdr:row>
      <xdr:rowOff>76200</xdr:rowOff>
    </xdr:to>
    <xdr:sp macro="" textlink="">
      <xdr:nvSpPr>
        <xdr:cNvPr id="5066" name="AutoShape 22">
          <a:extLst>
            <a:ext uri="{FF2B5EF4-FFF2-40B4-BE49-F238E27FC236}">
              <a16:creationId xmlns:a16="http://schemas.microsoft.com/office/drawing/2014/main" id="{00000000-0008-0000-0300-0000CA130000}"/>
            </a:ext>
          </a:extLst>
        </xdr:cNvPr>
        <xdr:cNvSpPr>
          <a:spLocks noChangeArrowheads="1"/>
        </xdr:cNvSpPr>
      </xdr:nvSpPr>
      <xdr:spPr bwMode="auto">
        <a:xfrm>
          <a:off x="1247775" y="13315950"/>
          <a:ext cx="447675"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23</xdr:row>
      <xdr:rowOff>28575</xdr:rowOff>
    </xdr:from>
    <xdr:to>
      <xdr:col>1</xdr:col>
      <xdr:colOff>571500</xdr:colOff>
      <xdr:row>25</xdr:row>
      <xdr:rowOff>114300</xdr:rowOff>
    </xdr:to>
    <xdr:sp macro="" textlink="">
      <xdr:nvSpPr>
        <xdr:cNvPr id="5067" name="AutoShape 19">
          <a:extLst>
            <a:ext uri="{FF2B5EF4-FFF2-40B4-BE49-F238E27FC236}">
              <a16:creationId xmlns:a16="http://schemas.microsoft.com/office/drawing/2014/main" id="{00000000-0008-0000-0300-0000CB130000}"/>
            </a:ext>
          </a:extLst>
        </xdr:cNvPr>
        <xdr:cNvSpPr>
          <a:spLocks noChangeArrowheads="1"/>
        </xdr:cNvSpPr>
      </xdr:nvSpPr>
      <xdr:spPr bwMode="auto">
        <a:xfrm>
          <a:off x="1257300" y="6362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30</xdr:row>
      <xdr:rowOff>9525</xdr:rowOff>
    </xdr:from>
    <xdr:to>
      <xdr:col>1</xdr:col>
      <xdr:colOff>609600</xdr:colOff>
      <xdr:row>32</xdr:row>
      <xdr:rowOff>95250</xdr:rowOff>
    </xdr:to>
    <xdr:sp macro="" textlink="">
      <xdr:nvSpPr>
        <xdr:cNvPr id="5068" name="AutoShape 20">
          <a:extLst>
            <a:ext uri="{FF2B5EF4-FFF2-40B4-BE49-F238E27FC236}">
              <a16:creationId xmlns:a16="http://schemas.microsoft.com/office/drawing/2014/main" id="{00000000-0008-0000-0300-0000CC130000}"/>
            </a:ext>
          </a:extLst>
        </xdr:cNvPr>
        <xdr:cNvSpPr>
          <a:spLocks noChangeArrowheads="1"/>
        </xdr:cNvSpPr>
      </xdr:nvSpPr>
      <xdr:spPr bwMode="auto">
        <a:xfrm>
          <a:off x="1295400" y="80772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37</xdr:row>
      <xdr:rowOff>9525</xdr:rowOff>
    </xdr:from>
    <xdr:to>
      <xdr:col>1</xdr:col>
      <xdr:colOff>571500</xdr:colOff>
      <xdr:row>39</xdr:row>
      <xdr:rowOff>95250</xdr:rowOff>
    </xdr:to>
    <xdr:sp macro="" textlink="">
      <xdr:nvSpPr>
        <xdr:cNvPr id="5069" name="AutoShape 21">
          <a:extLst>
            <a:ext uri="{FF2B5EF4-FFF2-40B4-BE49-F238E27FC236}">
              <a16:creationId xmlns:a16="http://schemas.microsoft.com/office/drawing/2014/main" id="{00000000-0008-0000-0300-0000CD130000}"/>
            </a:ext>
          </a:extLst>
        </xdr:cNvPr>
        <xdr:cNvSpPr>
          <a:spLocks noChangeArrowheads="1"/>
        </xdr:cNvSpPr>
      </xdr:nvSpPr>
      <xdr:spPr bwMode="auto">
        <a:xfrm>
          <a:off x="1257300" y="97345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53</xdr:row>
      <xdr:rowOff>200025</xdr:rowOff>
    </xdr:from>
    <xdr:to>
      <xdr:col>1</xdr:col>
      <xdr:colOff>571500</xdr:colOff>
      <xdr:row>64</xdr:row>
      <xdr:rowOff>76200</xdr:rowOff>
    </xdr:to>
    <xdr:sp macro="" textlink="">
      <xdr:nvSpPr>
        <xdr:cNvPr id="5070" name="AutoShape 22">
          <a:extLst>
            <a:ext uri="{FF2B5EF4-FFF2-40B4-BE49-F238E27FC236}">
              <a16:creationId xmlns:a16="http://schemas.microsoft.com/office/drawing/2014/main" id="{00000000-0008-0000-0300-0000CE130000}"/>
            </a:ext>
          </a:extLst>
        </xdr:cNvPr>
        <xdr:cNvSpPr>
          <a:spLocks noChangeArrowheads="1"/>
        </xdr:cNvSpPr>
      </xdr:nvSpPr>
      <xdr:spPr bwMode="auto">
        <a:xfrm>
          <a:off x="1247775" y="13811250"/>
          <a:ext cx="447675" cy="26003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23</xdr:row>
      <xdr:rowOff>57150</xdr:rowOff>
    </xdr:from>
    <xdr:to>
      <xdr:col>1</xdr:col>
      <xdr:colOff>561975</xdr:colOff>
      <xdr:row>25</xdr:row>
      <xdr:rowOff>142875</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247775" y="6391275"/>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30</xdr:row>
      <xdr:rowOff>47625</xdr:rowOff>
    </xdr:from>
    <xdr:to>
      <xdr:col>1</xdr:col>
      <xdr:colOff>561975</xdr:colOff>
      <xdr:row>32</xdr:row>
      <xdr:rowOff>133350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1247775" y="81153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114300</xdr:colOff>
      <xdr:row>37</xdr:row>
      <xdr:rowOff>66675</xdr:rowOff>
    </xdr:from>
    <xdr:to>
      <xdr:col>1</xdr:col>
      <xdr:colOff>552450</xdr:colOff>
      <xdr:row>39</xdr:row>
      <xdr:rowOff>152400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1238250" y="9791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114300</xdr:colOff>
      <xdr:row>51</xdr:row>
      <xdr:rowOff>190500</xdr:rowOff>
    </xdr:from>
    <xdr:to>
      <xdr:col>1</xdr:col>
      <xdr:colOff>552450</xdr:colOff>
      <xdr:row>54</xdr:row>
      <xdr:rowOff>66675</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1238250" y="13306425"/>
          <a:ext cx="438150"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67</xdr:row>
      <xdr:rowOff>0</xdr:rowOff>
    </xdr:from>
    <xdr:to>
      <xdr:col>1</xdr:col>
      <xdr:colOff>571500</xdr:colOff>
      <xdr:row>67</xdr:row>
      <xdr:rowOff>76200</xdr:rowOff>
    </xdr:to>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bwMode="auto">
        <a:xfrm>
          <a:off x="1247775" y="17040225"/>
          <a:ext cx="447675" cy="762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21</xdr:row>
      <xdr:rowOff>28575</xdr:rowOff>
    </xdr:from>
    <xdr:to>
      <xdr:col>1</xdr:col>
      <xdr:colOff>571500</xdr:colOff>
      <xdr:row>23</xdr:row>
      <xdr:rowOff>114300</xdr:rowOff>
    </xdr:to>
    <xdr:sp macro="" textlink="">
      <xdr:nvSpPr>
        <xdr:cNvPr id="7" name="AutoShape 19">
          <a:extLst>
            <a:ext uri="{FF2B5EF4-FFF2-40B4-BE49-F238E27FC236}">
              <a16:creationId xmlns:a16="http://schemas.microsoft.com/office/drawing/2014/main" id="{00000000-0008-0000-0400-000007000000}"/>
            </a:ext>
          </a:extLst>
        </xdr:cNvPr>
        <xdr:cNvSpPr>
          <a:spLocks noChangeArrowheads="1"/>
        </xdr:cNvSpPr>
      </xdr:nvSpPr>
      <xdr:spPr bwMode="auto">
        <a:xfrm>
          <a:off x="1257300" y="5610225"/>
          <a:ext cx="438150" cy="8382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28</xdr:row>
      <xdr:rowOff>9525</xdr:rowOff>
    </xdr:from>
    <xdr:to>
      <xdr:col>1</xdr:col>
      <xdr:colOff>609600</xdr:colOff>
      <xdr:row>30</xdr:row>
      <xdr:rowOff>95250</xdr:rowOff>
    </xdr:to>
    <xdr:sp macro="" textlink="">
      <xdr:nvSpPr>
        <xdr:cNvPr id="8" name="AutoShape 20">
          <a:extLst>
            <a:ext uri="{FF2B5EF4-FFF2-40B4-BE49-F238E27FC236}">
              <a16:creationId xmlns:a16="http://schemas.microsoft.com/office/drawing/2014/main" id="{00000000-0008-0000-0400-000008000000}"/>
            </a:ext>
          </a:extLst>
        </xdr:cNvPr>
        <xdr:cNvSpPr>
          <a:spLocks noChangeArrowheads="1"/>
        </xdr:cNvSpPr>
      </xdr:nvSpPr>
      <xdr:spPr bwMode="auto">
        <a:xfrm>
          <a:off x="1295400" y="75819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35</xdr:row>
      <xdr:rowOff>9525</xdr:rowOff>
    </xdr:from>
    <xdr:to>
      <xdr:col>1</xdr:col>
      <xdr:colOff>571500</xdr:colOff>
      <xdr:row>37</xdr:row>
      <xdr:rowOff>95250</xdr:rowOff>
    </xdr:to>
    <xdr:sp macro="" textlink="">
      <xdr:nvSpPr>
        <xdr:cNvPr id="9" name="AutoShape 21">
          <a:extLst>
            <a:ext uri="{FF2B5EF4-FFF2-40B4-BE49-F238E27FC236}">
              <a16:creationId xmlns:a16="http://schemas.microsoft.com/office/drawing/2014/main" id="{00000000-0008-0000-0400-000009000000}"/>
            </a:ext>
          </a:extLst>
        </xdr:cNvPr>
        <xdr:cNvSpPr>
          <a:spLocks noChangeArrowheads="1"/>
        </xdr:cNvSpPr>
      </xdr:nvSpPr>
      <xdr:spPr bwMode="auto">
        <a:xfrm>
          <a:off x="1257300" y="92392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51</xdr:row>
      <xdr:rowOff>200025</xdr:rowOff>
    </xdr:from>
    <xdr:to>
      <xdr:col>1</xdr:col>
      <xdr:colOff>571500</xdr:colOff>
      <xdr:row>54</xdr:row>
      <xdr:rowOff>76200</xdr:rowOff>
    </xdr:to>
    <xdr:sp macro="" textlink="">
      <xdr:nvSpPr>
        <xdr:cNvPr id="10" name="AutoShape 22">
          <a:extLst>
            <a:ext uri="{FF2B5EF4-FFF2-40B4-BE49-F238E27FC236}">
              <a16:creationId xmlns:a16="http://schemas.microsoft.com/office/drawing/2014/main" id="{00000000-0008-0000-0400-00000A000000}"/>
            </a:ext>
          </a:extLst>
        </xdr:cNvPr>
        <xdr:cNvSpPr>
          <a:spLocks noChangeArrowheads="1"/>
        </xdr:cNvSpPr>
      </xdr:nvSpPr>
      <xdr:spPr bwMode="auto">
        <a:xfrm>
          <a:off x="1247775" y="13315950"/>
          <a:ext cx="447675"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23</xdr:row>
      <xdr:rowOff>28575</xdr:rowOff>
    </xdr:from>
    <xdr:to>
      <xdr:col>1</xdr:col>
      <xdr:colOff>571500</xdr:colOff>
      <xdr:row>25</xdr:row>
      <xdr:rowOff>114300</xdr:rowOff>
    </xdr:to>
    <xdr:sp macro="" textlink="">
      <xdr:nvSpPr>
        <xdr:cNvPr id="11" name="AutoShape 19">
          <a:extLst>
            <a:ext uri="{FF2B5EF4-FFF2-40B4-BE49-F238E27FC236}">
              <a16:creationId xmlns:a16="http://schemas.microsoft.com/office/drawing/2014/main" id="{00000000-0008-0000-0400-00000B000000}"/>
            </a:ext>
          </a:extLst>
        </xdr:cNvPr>
        <xdr:cNvSpPr>
          <a:spLocks noChangeArrowheads="1"/>
        </xdr:cNvSpPr>
      </xdr:nvSpPr>
      <xdr:spPr bwMode="auto">
        <a:xfrm>
          <a:off x="1257300" y="6362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30</xdr:row>
      <xdr:rowOff>9525</xdr:rowOff>
    </xdr:from>
    <xdr:to>
      <xdr:col>1</xdr:col>
      <xdr:colOff>609600</xdr:colOff>
      <xdr:row>32</xdr:row>
      <xdr:rowOff>95250</xdr:rowOff>
    </xdr:to>
    <xdr:sp macro="" textlink="">
      <xdr:nvSpPr>
        <xdr:cNvPr id="12" name="AutoShape 20">
          <a:extLst>
            <a:ext uri="{FF2B5EF4-FFF2-40B4-BE49-F238E27FC236}">
              <a16:creationId xmlns:a16="http://schemas.microsoft.com/office/drawing/2014/main" id="{00000000-0008-0000-0400-00000C000000}"/>
            </a:ext>
          </a:extLst>
        </xdr:cNvPr>
        <xdr:cNvSpPr>
          <a:spLocks noChangeArrowheads="1"/>
        </xdr:cNvSpPr>
      </xdr:nvSpPr>
      <xdr:spPr bwMode="auto">
        <a:xfrm>
          <a:off x="1295400" y="80772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37</xdr:row>
      <xdr:rowOff>9525</xdr:rowOff>
    </xdr:from>
    <xdr:to>
      <xdr:col>1</xdr:col>
      <xdr:colOff>571500</xdr:colOff>
      <xdr:row>39</xdr:row>
      <xdr:rowOff>95250</xdr:rowOff>
    </xdr:to>
    <xdr:sp macro="" textlink="">
      <xdr:nvSpPr>
        <xdr:cNvPr id="13" name="AutoShape 21">
          <a:extLst>
            <a:ext uri="{FF2B5EF4-FFF2-40B4-BE49-F238E27FC236}">
              <a16:creationId xmlns:a16="http://schemas.microsoft.com/office/drawing/2014/main" id="{00000000-0008-0000-0400-00000D000000}"/>
            </a:ext>
          </a:extLst>
        </xdr:cNvPr>
        <xdr:cNvSpPr>
          <a:spLocks noChangeArrowheads="1"/>
        </xdr:cNvSpPr>
      </xdr:nvSpPr>
      <xdr:spPr bwMode="auto">
        <a:xfrm>
          <a:off x="1257300" y="97345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53</xdr:row>
      <xdr:rowOff>200025</xdr:rowOff>
    </xdr:from>
    <xdr:to>
      <xdr:col>1</xdr:col>
      <xdr:colOff>571500</xdr:colOff>
      <xdr:row>64</xdr:row>
      <xdr:rowOff>76200</xdr:rowOff>
    </xdr:to>
    <xdr:sp macro="" textlink="">
      <xdr:nvSpPr>
        <xdr:cNvPr id="14" name="AutoShape 22">
          <a:extLst>
            <a:ext uri="{FF2B5EF4-FFF2-40B4-BE49-F238E27FC236}">
              <a16:creationId xmlns:a16="http://schemas.microsoft.com/office/drawing/2014/main" id="{00000000-0008-0000-0400-00000E000000}"/>
            </a:ext>
          </a:extLst>
        </xdr:cNvPr>
        <xdr:cNvSpPr>
          <a:spLocks noChangeArrowheads="1"/>
        </xdr:cNvSpPr>
      </xdr:nvSpPr>
      <xdr:spPr bwMode="auto">
        <a:xfrm>
          <a:off x="1247775" y="13811250"/>
          <a:ext cx="447675" cy="26003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1:AG109"/>
  <sheetViews>
    <sheetView tabSelected="1" zoomScale="80" zoomScaleNormal="80" workbookViewId="0">
      <selection activeCell="E10" sqref="E10:E12"/>
    </sheetView>
  </sheetViews>
  <sheetFormatPr defaultRowHeight="13.5"/>
  <cols>
    <col min="1" max="2" width="2.5" customWidth="1"/>
    <col min="3" max="3" width="5.875" customWidth="1"/>
    <col min="4" max="4" width="8.75" customWidth="1"/>
    <col min="5" max="5" width="9.125" customWidth="1"/>
    <col min="6" max="7" width="9.75" customWidth="1"/>
    <col min="13" max="13" width="11" customWidth="1"/>
    <col min="14" max="14" width="10.625" customWidth="1"/>
    <col min="15" max="16" width="9" hidden="1" customWidth="1"/>
    <col min="17" max="21" width="0.125" hidden="1" customWidth="1"/>
    <col min="22" max="22" width="0.625" hidden="1" customWidth="1"/>
    <col min="23" max="23" width="2.625" customWidth="1"/>
    <col min="24" max="24" width="4.5" style="124" customWidth="1"/>
    <col min="25" max="25" width="13.875" style="124" customWidth="1"/>
    <col min="26" max="26" width="4.5" style="63" customWidth="1"/>
    <col min="27" max="27" width="13.875" style="124" customWidth="1"/>
    <col min="28" max="28" width="4.5" style="63" customWidth="1"/>
    <col min="29" max="29" width="13.875" style="124" customWidth="1"/>
    <col min="30" max="30" width="4.5" style="63" customWidth="1"/>
    <col min="31" max="31" width="13.875" style="124" customWidth="1"/>
    <col min="32" max="32" width="4.5" style="63" customWidth="1"/>
    <col min="33" max="33" width="13.875" style="124" customWidth="1"/>
  </cols>
  <sheetData>
    <row r="1" spans="2:33" ht="14.25" thickBot="1"/>
    <row r="2" spans="2:33" ht="15" thickTop="1" thickBot="1">
      <c r="B2" s="5" t="s">
        <v>23</v>
      </c>
      <c r="C2" s="6"/>
      <c r="D2" s="6"/>
      <c r="E2" s="6"/>
      <c r="F2" s="6"/>
      <c r="G2" s="6"/>
      <c r="H2" s="6"/>
      <c r="I2" s="6"/>
      <c r="J2" s="6"/>
      <c r="K2" s="7"/>
      <c r="L2" s="8"/>
    </row>
    <row r="3" spans="2:33" ht="15" thickTop="1" thickBot="1">
      <c r="B3" s="9" t="s">
        <v>24</v>
      </c>
      <c r="C3" s="195"/>
      <c r="D3" s="196"/>
      <c r="E3" s="2" t="s">
        <v>27</v>
      </c>
      <c r="F3" s="2"/>
      <c r="G3" s="2"/>
      <c r="H3" s="2"/>
      <c r="I3" s="2"/>
      <c r="J3" s="2"/>
      <c r="L3" s="10"/>
    </row>
    <row r="4" spans="2:33" ht="15" thickTop="1" thickBot="1">
      <c r="B4" s="9" t="s">
        <v>25</v>
      </c>
      <c r="C4" s="197" t="s">
        <v>40</v>
      </c>
      <c r="D4" s="197"/>
      <c r="E4" s="197"/>
      <c r="F4" s="197"/>
      <c r="G4" s="197"/>
      <c r="H4" s="197"/>
      <c r="I4" s="197"/>
      <c r="J4" s="197"/>
      <c r="K4" s="197"/>
      <c r="L4" s="198"/>
    </row>
    <row r="5" spans="2:33" ht="21" customHeight="1">
      <c r="B5" s="11"/>
      <c r="C5" s="199" t="s">
        <v>319</v>
      </c>
      <c r="D5" s="199"/>
      <c r="E5" s="199"/>
      <c r="F5" s="199"/>
      <c r="G5" s="199"/>
      <c r="H5" s="199"/>
      <c r="I5" s="199"/>
      <c r="J5" s="199"/>
      <c r="K5" s="199"/>
      <c r="L5" s="200"/>
      <c r="M5" s="81">
        <f ca="1">DATEVALUE(YEAR(TODAY())&amp;"/4/01")</f>
        <v>46113</v>
      </c>
      <c r="N5" s="44">
        <f ca="1">TODAY()</f>
        <v>46092</v>
      </c>
      <c r="X5" s="125" t="s">
        <v>296</v>
      </c>
      <c r="Y5" s="126" t="s">
        <v>212</v>
      </c>
      <c r="Z5" s="127"/>
      <c r="AA5" s="126"/>
      <c r="AB5" s="127"/>
      <c r="AC5" s="126"/>
      <c r="AD5" s="127"/>
      <c r="AE5" s="126"/>
      <c r="AF5" s="127"/>
      <c r="AG5" s="128"/>
    </row>
    <row r="6" spans="2:33" ht="21" customHeight="1">
      <c r="B6" s="11"/>
      <c r="C6" s="199"/>
      <c r="D6" s="199"/>
      <c r="E6" s="199"/>
      <c r="F6" s="199"/>
      <c r="G6" s="199"/>
      <c r="H6" s="199"/>
      <c r="I6" s="199"/>
      <c r="J6" s="199"/>
      <c r="K6" s="199"/>
      <c r="L6" s="200"/>
      <c r="M6" s="82" t="s">
        <v>180</v>
      </c>
      <c r="X6" s="129">
        <v>1</v>
      </c>
      <c r="Y6" s="124" t="s">
        <v>216</v>
      </c>
      <c r="Z6" s="63">
        <v>21</v>
      </c>
      <c r="AA6" s="124" t="s">
        <v>235</v>
      </c>
      <c r="AB6" s="63">
        <v>41</v>
      </c>
      <c r="AC6" s="124" t="s">
        <v>253</v>
      </c>
      <c r="AD6" s="63">
        <v>61</v>
      </c>
      <c r="AE6" s="124" t="s">
        <v>271</v>
      </c>
      <c r="AF6" s="63">
        <v>81</v>
      </c>
      <c r="AG6" s="130" t="s">
        <v>289</v>
      </c>
    </row>
    <row r="7" spans="2:33" ht="14.25" thickBot="1">
      <c r="B7" s="12"/>
      <c r="C7" s="13" t="s">
        <v>28</v>
      </c>
      <c r="D7" s="13"/>
      <c r="E7" s="13"/>
      <c r="F7" s="13"/>
      <c r="G7" s="13"/>
      <c r="H7" s="13"/>
      <c r="I7" s="13"/>
      <c r="J7" s="13"/>
      <c r="K7" s="13"/>
      <c r="L7" s="14"/>
      <c r="X7" s="129">
        <v>2</v>
      </c>
      <c r="Y7" s="124" t="s">
        <v>217</v>
      </c>
      <c r="Z7" s="63">
        <v>22</v>
      </c>
      <c r="AA7" s="124" t="s">
        <v>236</v>
      </c>
      <c r="AB7" s="63">
        <v>42</v>
      </c>
      <c r="AC7" s="124" t="s">
        <v>254</v>
      </c>
      <c r="AD7" s="63">
        <v>62</v>
      </c>
      <c r="AE7" s="124" t="s">
        <v>272</v>
      </c>
      <c r="AF7" s="63">
        <v>82</v>
      </c>
      <c r="AG7" s="130" t="s">
        <v>56</v>
      </c>
    </row>
    <row r="8" spans="2:33" ht="14.25" thickTop="1">
      <c r="I8" s="206" t="s">
        <v>308</v>
      </c>
      <c r="J8" s="206"/>
      <c r="K8" t="s">
        <v>312</v>
      </c>
      <c r="X8" s="129">
        <v>3</v>
      </c>
      <c r="Y8" s="124" t="s">
        <v>218</v>
      </c>
      <c r="Z8" s="63">
        <v>23</v>
      </c>
      <c r="AA8" s="124" t="s">
        <v>237</v>
      </c>
      <c r="AB8" s="63">
        <v>43</v>
      </c>
      <c r="AC8" s="124" t="s">
        <v>255</v>
      </c>
      <c r="AD8" s="63">
        <v>63</v>
      </c>
      <c r="AE8" s="124" t="s">
        <v>273</v>
      </c>
      <c r="AF8" s="63">
        <v>83</v>
      </c>
      <c r="AG8" s="130" t="s">
        <v>290</v>
      </c>
    </row>
    <row r="9" spans="2:33">
      <c r="C9" s="203"/>
      <c r="D9" s="203"/>
      <c r="I9" s="207">
        <v>79</v>
      </c>
      <c r="J9" s="207"/>
      <c r="K9" s="142" t="s">
        <v>313</v>
      </c>
      <c r="L9" s="142" t="s">
        <v>314</v>
      </c>
      <c r="M9" s="142" t="s">
        <v>315</v>
      </c>
      <c r="N9" s="142" t="s">
        <v>316</v>
      </c>
      <c r="O9" t="s">
        <v>13</v>
      </c>
      <c r="P9" t="s">
        <v>162</v>
      </c>
      <c r="Q9" t="s">
        <v>171</v>
      </c>
      <c r="R9" t="s">
        <v>170</v>
      </c>
      <c r="S9" t="s">
        <v>179</v>
      </c>
      <c r="T9" t="s">
        <v>181</v>
      </c>
      <c r="U9" t="s">
        <v>182</v>
      </c>
      <c r="V9" t="s">
        <v>183</v>
      </c>
      <c r="X9" s="129">
        <v>4</v>
      </c>
      <c r="Y9" s="124" t="s">
        <v>219</v>
      </c>
      <c r="Z9" s="63">
        <v>24</v>
      </c>
      <c r="AA9" s="124" t="s">
        <v>238</v>
      </c>
      <c r="AB9" s="63">
        <v>44</v>
      </c>
      <c r="AC9" s="124" t="s">
        <v>256</v>
      </c>
      <c r="AD9" s="63">
        <v>64</v>
      </c>
      <c r="AE9" s="124" t="s">
        <v>274</v>
      </c>
      <c r="AF9" s="63">
        <v>84</v>
      </c>
      <c r="AG9" s="130" t="s">
        <v>291</v>
      </c>
    </row>
    <row r="10" spans="2:33">
      <c r="C10" s="208" t="s">
        <v>213</v>
      </c>
      <c r="D10" s="209"/>
      <c r="E10" s="214">
        <v>1</v>
      </c>
      <c r="F10" s="78"/>
      <c r="I10" s="207"/>
      <c r="J10" s="207"/>
      <c r="K10" s="178"/>
      <c r="L10" s="144"/>
      <c r="M10" s="144"/>
      <c r="N10" s="144"/>
      <c r="O10" t="s">
        <v>26</v>
      </c>
      <c r="P10" t="s">
        <v>12</v>
      </c>
      <c r="Q10" t="s">
        <v>132</v>
      </c>
      <c r="R10" t="s">
        <v>172</v>
      </c>
      <c r="S10">
        <v>1</v>
      </c>
      <c r="T10">
        <v>1994</v>
      </c>
      <c r="U10">
        <v>1</v>
      </c>
      <c r="V10">
        <v>1</v>
      </c>
      <c r="X10" s="129">
        <v>5</v>
      </c>
      <c r="Y10" s="124" t="s">
        <v>220</v>
      </c>
      <c r="Z10" s="63">
        <v>25</v>
      </c>
      <c r="AA10" s="124" t="s">
        <v>239</v>
      </c>
      <c r="AB10" s="63">
        <v>45</v>
      </c>
      <c r="AC10" s="124" t="s">
        <v>257</v>
      </c>
      <c r="AD10" s="63">
        <v>65</v>
      </c>
      <c r="AE10" s="124" t="s">
        <v>275</v>
      </c>
      <c r="AF10" s="63">
        <v>85</v>
      </c>
      <c r="AG10" s="130" t="s">
        <v>292</v>
      </c>
    </row>
    <row r="11" spans="2:33">
      <c r="C11" s="210"/>
      <c r="D11" s="211"/>
      <c r="E11" s="215"/>
      <c r="F11" s="204" t="s">
        <v>215</v>
      </c>
      <c r="G11" s="205"/>
      <c r="H11" s="205"/>
      <c r="I11" s="206" t="s">
        <v>309</v>
      </c>
      <c r="J11" s="206"/>
      <c r="K11" s="1"/>
      <c r="L11" s="1"/>
      <c r="M11" s="1"/>
      <c r="N11" s="1"/>
      <c r="O11" t="s">
        <v>161</v>
      </c>
      <c r="P11" t="s">
        <v>163</v>
      </c>
      <c r="Q11" t="s">
        <v>133</v>
      </c>
      <c r="R11" t="s">
        <v>174</v>
      </c>
      <c r="S11">
        <v>2</v>
      </c>
      <c r="T11">
        <v>1995</v>
      </c>
      <c r="U11">
        <v>2</v>
      </c>
      <c r="V11">
        <v>2</v>
      </c>
      <c r="X11" s="129">
        <v>6</v>
      </c>
      <c r="Y11" s="124" t="s">
        <v>221</v>
      </c>
      <c r="Z11" s="63">
        <v>26</v>
      </c>
      <c r="AA11" s="124" t="s">
        <v>305</v>
      </c>
      <c r="AB11" s="63">
        <v>46</v>
      </c>
      <c r="AC11" s="124" t="s">
        <v>258</v>
      </c>
      <c r="AD11" s="63">
        <v>66</v>
      </c>
      <c r="AE11" s="124" t="s">
        <v>276</v>
      </c>
      <c r="AF11" s="63">
        <v>86</v>
      </c>
      <c r="AG11" s="130" t="s">
        <v>293</v>
      </c>
    </row>
    <row r="12" spans="2:33">
      <c r="C12" s="212"/>
      <c r="D12" s="213"/>
      <c r="E12" s="216"/>
      <c r="I12" s="207">
        <v>60</v>
      </c>
      <c r="J12" s="207"/>
      <c r="K12" s="142" t="s">
        <v>313</v>
      </c>
      <c r="L12" s="142" t="s">
        <v>314</v>
      </c>
      <c r="M12" s="142" t="s">
        <v>316</v>
      </c>
      <c r="N12" s="1"/>
      <c r="P12" t="s">
        <v>164</v>
      </c>
      <c r="Q12" t="s">
        <v>80</v>
      </c>
      <c r="R12" t="s">
        <v>204</v>
      </c>
      <c r="S12">
        <v>3</v>
      </c>
      <c r="T12">
        <v>1996</v>
      </c>
      <c r="U12">
        <v>3</v>
      </c>
      <c r="V12">
        <v>3</v>
      </c>
      <c r="X12" s="129">
        <v>7</v>
      </c>
      <c r="Y12" s="124" t="s">
        <v>222</v>
      </c>
      <c r="Z12" s="63">
        <v>27</v>
      </c>
      <c r="AA12" s="124" t="s">
        <v>306</v>
      </c>
      <c r="AB12" s="63">
        <v>47</v>
      </c>
      <c r="AC12" s="124" t="s">
        <v>259</v>
      </c>
      <c r="AD12" s="63">
        <v>67</v>
      </c>
      <c r="AE12" s="124" t="s">
        <v>277</v>
      </c>
      <c r="AF12" s="63">
        <v>87</v>
      </c>
      <c r="AG12" s="130" t="s">
        <v>302</v>
      </c>
    </row>
    <row r="13" spans="2:33">
      <c r="C13" t="s">
        <v>9</v>
      </c>
      <c r="H13" t="s">
        <v>20</v>
      </c>
      <c r="I13" s="207"/>
      <c r="J13" s="207"/>
      <c r="K13" s="178">
        <v>44140</v>
      </c>
      <c r="L13" s="144"/>
      <c r="M13" s="144"/>
      <c r="N13" s="1"/>
      <c r="P13" t="s">
        <v>165</v>
      </c>
      <c r="Q13" t="s">
        <v>81</v>
      </c>
      <c r="T13">
        <v>1997</v>
      </c>
      <c r="U13">
        <v>4</v>
      </c>
      <c r="V13">
        <v>4</v>
      </c>
      <c r="X13" s="129">
        <v>8</v>
      </c>
      <c r="Y13" s="124" t="s">
        <v>209</v>
      </c>
      <c r="Z13" s="63">
        <v>28</v>
      </c>
      <c r="AA13" s="124" t="s">
        <v>240</v>
      </c>
      <c r="AB13" s="63">
        <v>48</v>
      </c>
      <c r="AC13" s="124" t="s">
        <v>260</v>
      </c>
      <c r="AD13" s="63">
        <v>68</v>
      </c>
      <c r="AE13" s="124" t="s">
        <v>278</v>
      </c>
      <c r="AF13" s="63">
        <v>88</v>
      </c>
      <c r="AG13" s="130" t="s">
        <v>169</v>
      </c>
    </row>
    <row r="14" spans="2:33" ht="17.25" customHeight="1">
      <c r="C14" s="191" t="s">
        <v>14</v>
      </c>
      <c r="D14" s="192"/>
      <c r="E14" s="188"/>
      <c r="F14" s="189"/>
      <c r="G14" s="190"/>
      <c r="H14" s="201" t="s">
        <v>79</v>
      </c>
      <c r="I14" s="202"/>
      <c r="J14" s="202"/>
      <c r="K14" s="3" t="s">
        <v>34</v>
      </c>
      <c r="P14" t="s">
        <v>166</v>
      </c>
      <c r="Q14" t="s">
        <v>82</v>
      </c>
      <c r="T14">
        <v>1998</v>
      </c>
      <c r="U14">
        <v>5</v>
      </c>
      <c r="V14">
        <v>5</v>
      </c>
      <c r="X14" s="129">
        <v>9</v>
      </c>
      <c r="Y14" s="124" t="s">
        <v>227</v>
      </c>
      <c r="Z14" s="63">
        <v>29</v>
      </c>
      <c r="AA14" s="124" t="s">
        <v>241</v>
      </c>
      <c r="AB14" s="63">
        <v>49</v>
      </c>
      <c r="AC14" s="124" t="s">
        <v>261</v>
      </c>
      <c r="AD14" s="63">
        <v>69</v>
      </c>
      <c r="AE14" s="124" t="s">
        <v>279</v>
      </c>
      <c r="AF14" s="63">
        <v>89</v>
      </c>
      <c r="AG14" s="130" t="s">
        <v>294</v>
      </c>
    </row>
    <row r="15" spans="2:33" ht="17.25" customHeight="1">
      <c r="C15" s="191" t="s">
        <v>15</v>
      </c>
      <c r="D15" s="192"/>
      <c r="E15" s="188"/>
      <c r="F15" s="189"/>
      <c r="G15" s="190"/>
      <c r="H15" t="s">
        <v>207</v>
      </c>
      <c r="K15" s="3"/>
      <c r="P15" t="s">
        <v>167</v>
      </c>
      <c r="Q15" t="s">
        <v>83</v>
      </c>
      <c r="T15">
        <v>1999</v>
      </c>
      <c r="U15">
        <v>6</v>
      </c>
      <c r="V15">
        <v>6</v>
      </c>
      <c r="X15" s="129">
        <v>10</v>
      </c>
      <c r="Y15" s="124" t="s">
        <v>223</v>
      </c>
      <c r="Z15" s="63">
        <v>30</v>
      </c>
      <c r="AA15" s="124" t="s">
        <v>242</v>
      </c>
      <c r="AB15" s="63">
        <v>50</v>
      </c>
      <c r="AC15" s="124" t="s">
        <v>142</v>
      </c>
      <c r="AD15" s="63">
        <v>70</v>
      </c>
      <c r="AE15" s="124" t="s">
        <v>160</v>
      </c>
      <c r="AF15" s="63">
        <v>90</v>
      </c>
      <c r="AG15" s="130" t="s">
        <v>295</v>
      </c>
    </row>
    <row r="16" spans="2:33" ht="17.25" customHeight="1">
      <c r="C16" s="191" t="s">
        <v>208</v>
      </c>
      <c r="D16" s="192"/>
      <c r="E16" s="188" t="s">
        <v>327</v>
      </c>
      <c r="F16" s="189"/>
      <c r="G16" s="190"/>
      <c r="H16" t="s">
        <v>307</v>
      </c>
      <c r="P16" t="s">
        <v>168</v>
      </c>
      <c r="Q16" t="s">
        <v>134</v>
      </c>
      <c r="T16">
        <v>2000</v>
      </c>
      <c r="U16">
        <v>7</v>
      </c>
      <c r="V16">
        <v>7</v>
      </c>
      <c r="X16" s="129">
        <v>11</v>
      </c>
      <c r="Y16" s="124" t="s">
        <v>226</v>
      </c>
      <c r="Z16" s="63">
        <v>31</v>
      </c>
      <c r="AA16" s="124" t="s">
        <v>243</v>
      </c>
      <c r="AB16" s="63">
        <v>51</v>
      </c>
      <c r="AC16" s="124" t="s">
        <v>262</v>
      </c>
      <c r="AD16" s="63">
        <v>71</v>
      </c>
      <c r="AE16" s="124" t="s">
        <v>280</v>
      </c>
      <c r="AF16" s="63">
        <v>91</v>
      </c>
      <c r="AG16" s="130" t="s">
        <v>297</v>
      </c>
    </row>
    <row r="17" spans="3:33" ht="17.25" customHeight="1">
      <c r="C17" s="191" t="s">
        <v>21</v>
      </c>
      <c r="D17" s="192"/>
      <c r="E17" s="188"/>
      <c r="F17" s="189"/>
      <c r="G17" s="190"/>
      <c r="H17" t="s">
        <v>48</v>
      </c>
      <c r="P17" t="s">
        <v>169</v>
      </c>
      <c r="Q17" t="s">
        <v>84</v>
      </c>
      <c r="R17" s="4"/>
      <c r="S17" s="4"/>
      <c r="T17">
        <v>2001</v>
      </c>
      <c r="U17">
        <v>8</v>
      </c>
      <c r="V17">
        <v>8</v>
      </c>
      <c r="X17" s="129">
        <v>12</v>
      </c>
      <c r="Y17" s="124" t="s">
        <v>224</v>
      </c>
      <c r="Z17" s="63">
        <v>32</v>
      </c>
      <c r="AA17" s="124" t="s">
        <v>244</v>
      </c>
      <c r="AB17" s="63">
        <v>52</v>
      </c>
      <c r="AC17" s="124" t="s">
        <v>263</v>
      </c>
      <c r="AD17" s="63">
        <v>72</v>
      </c>
      <c r="AE17" s="124" t="s">
        <v>281</v>
      </c>
      <c r="AF17" s="63">
        <v>92</v>
      </c>
      <c r="AG17" s="130" t="s">
        <v>298</v>
      </c>
    </row>
    <row r="18" spans="3:33" ht="17.25" customHeight="1">
      <c r="C18" s="191" t="s">
        <v>51</v>
      </c>
      <c r="D18" s="192"/>
      <c r="E18" s="188"/>
      <c r="F18" s="189"/>
      <c r="G18" s="190"/>
      <c r="H18" t="s">
        <v>49</v>
      </c>
      <c r="Q18" t="s">
        <v>85</v>
      </c>
      <c r="R18" s="4"/>
      <c r="S18" s="4"/>
      <c r="T18">
        <v>2002</v>
      </c>
      <c r="U18">
        <v>9</v>
      </c>
      <c r="V18">
        <v>9</v>
      </c>
      <c r="X18" s="129">
        <v>13</v>
      </c>
      <c r="Y18" s="124" t="s">
        <v>225</v>
      </c>
      <c r="Z18" s="63">
        <v>33</v>
      </c>
      <c r="AA18" s="124" t="s">
        <v>245</v>
      </c>
      <c r="AB18" s="63">
        <v>53</v>
      </c>
      <c r="AC18" s="124" t="s">
        <v>264</v>
      </c>
      <c r="AD18" s="63">
        <v>73</v>
      </c>
      <c r="AE18" s="124" t="s">
        <v>282</v>
      </c>
      <c r="AF18" s="63">
        <v>93</v>
      </c>
      <c r="AG18" s="130" t="s">
        <v>299</v>
      </c>
    </row>
    <row r="19" spans="3:33" ht="17.25" customHeight="1">
      <c r="C19" s="191" t="s">
        <v>16</v>
      </c>
      <c r="D19" s="192"/>
      <c r="E19" s="188"/>
      <c r="F19" s="189"/>
      <c r="G19" s="190"/>
      <c r="H19" t="s">
        <v>50</v>
      </c>
      <c r="J19" t="s">
        <v>22</v>
      </c>
      <c r="Q19" t="s">
        <v>86</v>
      </c>
      <c r="T19">
        <v>2003</v>
      </c>
      <c r="U19">
        <v>10</v>
      </c>
      <c r="V19">
        <v>10</v>
      </c>
      <c r="X19" s="129">
        <v>14</v>
      </c>
      <c r="Y19" s="124" t="s">
        <v>228</v>
      </c>
      <c r="Z19" s="63">
        <v>34</v>
      </c>
      <c r="AA19" s="124" t="s">
        <v>246</v>
      </c>
      <c r="AB19" s="63">
        <v>54</v>
      </c>
      <c r="AC19" s="124" t="s">
        <v>265</v>
      </c>
      <c r="AD19" s="63">
        <v>74</v>
      </c>
      <c r="AE19" s="124" t="s">
        <v>283</v>
      </c>
      <c r="AF19" s="63">
        <v>94</v>
      </c>
      <c r="AG19" s="130" t="s">
        <v>300</v>
      </c>
    </row>
    <row r="20" spans="3:33" ht="17.25" customHeight="1">
      <c r="C20" s="191" t="s">
        <v>10</v>
      </c>
      <c r="D20" s="192"/>
      <c r="E20" s="188"/>
      <c r="F20" s="189"/>
      <c r="G20" s="190"/>
      <c r="H20" t="s">
        <v>60</v>
      </c>
      <c r="J20" t="s">
        <v>22</v>
      </c>
      <c r="Q20" t="s">
        <v>135</v>
      </c>
      <c r="T20">
        <v>2004</v>
      </c>
      <c r="U20">
        <v>11</v>
      </c>
      <c r="V20">
        <v>11</v>
      </c>
      <c r="X20" s="129">
        <v>15</v>
      </c>
      <c r="Y20" s="124" t="s">
        <v>229</v>
      </c>
      <c r="Z20" s="63">
        <v>35</v>
      </c>
      <c r="AA20" s="124" t="s">
        <v>247</v>
      </c>
      <c r="AB20" s="63">
        <v>55</v>
      </c>
      <c r="AC20" s="124" t="s">
        <v>267</v>
      </c>
      <c r="AD20" s="63">
        <v>75</v>
      </c>
      <c r="AE20" s="124" t="s">
        <v>284</v>
      </c>
      <c r="AF20" s="63">
        <v>95</v>
      </c>
      <c r="AG20" s="130" t="s">
        <v>301</v>
      </c>
    </row>
    <row r="21" spans="3:33" ht="17.25" customHeight="1">
      <c r="C21" s="191" t="s">
        <v>17</v>
      </c>
      <c r="D21" s="192"/>
      <c r="E21" s="188"/>
      <c r="F21" s="189"/>
      <c r="G21" s="190"/>
      <c r="H21" t="s">
        <v>211</v>
      </c>
      <c r="Q21" t="s">
        <v>136</v>
      </c>
      <c r="T21">
        <v>2005</v>
      </c>
      <c r="U21">
        <v>12</v>
      </c>
      <c r="V21">
        <v>12</v>
      </c>
      <c r="X21" s="129">
        <v>16</v>
      </c>
      <c r="Y21" s="124" t="s">
        <v>230</v>
      </c>
      <c r="Z21" s="63">
        <v>36</v>
      </c>
      <c r="AA21" s="124" t="s">
        <v>248</v>
      </c>
      <c r="AB21" s="63">
        <v>56</v>
      </c>
      <c r="AC21" s="124" t="s">
        <v>266</v>
      </c>
      <c r="AD21" s="63">
        <v>76</v>
      </c>
      <c r="AE21" s="124" t="s">
        <v>285</v>
      </c>
      <c r="AF21" s="63">
        <v>96</v>
      </c>
      <c r="AG21" s="130"/>
    </row>
    <row r="22" spans="3:33" ht="17.25" customHeight="1">
      <c r="C22" s="191" t="s">
        <v>18</v>
      </c>
      <c r="D22" s="192"/>
      <c r="E22" s="188"/>
      <c r="F22" s="189"/>
      <c r="G22" s="190"/>
      <c r="H22" t="s">
        <v>61</v>
      </c>
      <c r="J22" t="s">
        <v>22</v>
      </c>
      <c r="Q22" t="s">
        <v>137</v>
      </c>
      <c r="T22">
        <v>2006</v>
      </c>
      <c r="V22">
        <v>13</v>
      </c>
      <c r="X22" s="129">
        <v>17</v>
      </c>
      <c r="Y22" s="124" t="s">
        <v>231</v>
      </c>
      <c r="Z22" s="63">
        <v>37</v>
      </c>
      <c r="AA22" s="124" t="s">
        <v>249</v>
      </c>
      <c r="AB22" s="63">
        <v>57</v>
      </c>
      <c r="AC22" s="124" t="s">
        <v>52</v>
      </c>
      <c r="AD22" s="63">
        <v>77</v>
      </c>
      <c r="AE22" s="124" t="s">
        <v>286</v>
      </c>
      <c r="AF22" s="63">
        <v>97</v>
      </c>
      <c r="AG22" s="130"/>
    </row>
    <row r="23" spans="3:33" ht="17.25" customHeight="1">
      <c r="C23" s="191" t="s">
        <v>19</v>
      </c>
      <c r="D23" s="192"/>
      <c r="E23" s="194"/>
      <c r="F23" s="194"/>
      <c r="G23" s="194"/>
      <c r="H23" t="s">
        <v>62</v>
      </c>
      <c r="J23" t="s">
        <v>22</v>
      </c>
      <c r="Q23" t="s">
        <v>138</v>
      </c>
      <c r="T23">
        <v>2007</v>
      </c>
      <c r="V23">
        <v>14</v>
      </c>
      <c r="X23" s="129">
        <v>18</v>
      </c>
      <c r="Y23" s="124" t="s">
        <v>232</v>
      </c>
      <c r="Z23" s="63">
        <v>38</v>
      </c>
      <c r="AA23" s="124" t="s">
        <v>250</v>
      </c>
      <c r="AB23" s="63">
        <v>58</v>
      </c>
      <c r="AC23" s="124" t="s">
        <v>268</v>
      </c>
      <c r="AD23" s="63">
        <v>78</v>
      </c>
      <c r="AE23" s="124" t="s">
        <v>287</v>
      </c>
      <c r="AF23" s="63">
        <v>98</v>
      </c>
      <c r="AG23" s="130"/>
    </row>
    <row r="24" spans="3:33">
      <c r="C24" s="1"/>
      <c r="D24" s="1"/>
      <c r="Q24" t="s">
        <v>87</v>
      </c>
      <c r="T24">
        <v>2008</v>
      </c>
      <c r="V24">
        <v>15</v>
      </c>
      <c r="X24" s="129">
        <v>19</v>
      </c>
      <c r="Y24" s="124" t="s">
        <v>233</v>
      </c>
      <c r="Z24" s="63">
        <v>39</v>
      </c>
      <c r="AA24" s="124" t="s">
        <v>251</v>
      </c>
      <c r="AB24" s="63">
        <v>59</v>
      </c>
      <c r="AC24" s="124" t="s">
        <v>269</v>
      </c>
      <c r="AD24" s="63">
        <v>79</v>
      </c>
      <c r="AE24" s="124" t="s">
        <v>288</v>
      </c>
      <c r="AF24" s="63">
        <v>99</v>
      </c>
      <c r="AG24" s="130"/>
    </row>
    <row r="25" spans="3:33" ht="14.25" thickBot="1">
      <c r="C25" t="s">
        <v>178</v>
      </c>
      <c r="D25" s="1"/>
      <c r="Q25" t="s">
        <v>88</v>
      </c>
      <c r="T25">
        <v>2009</v>
      </c>
      <c r="V25">
        <v>16</v>
      </c>
      <c r="X25" s="131">
        <v>20</v>
      </c>
      <c r="Y25" s="132" t="s">
        <v>234</v>
      </c>
      <c r="Z25" s="133">
        <v>40</v>
      </c>
      <c r="AA25" s="132" t="s">
        <v>252</v>
      </c>
      <c r="AB25" s="133">
        <v>60</v>
      </c>
      <c r="AC25" s="132" t="s">
        <v>270</v>
      </c>
      <c r="AD25" s="133">
        <v>80</v>
      </c>
      <c r="AE25" s="132" t="s">
        <v>53</v>
      </c>
      <c r="AF25" s="133">
        <v>100</v>
      </c>
      <c r="AG25" s="134"/>
    </row>
    <row r="26" spans="3:33">
      <c r="C26" s="230" t="s">
        <v>78</v>
      </c>
      <c r="D26" s="193" t="s">
        <v>175</v>
      </c>
      <c r="E26" s="193"/>
      <c r="F26" s="193"/>
      <c r="G26" s="193"/>
      <c r="H26" s="193"/>
      <c r="Q26" t="s">
        <v>89</v>
      </c>
      <c r="T26">
        <v>2010</v>
      </c>
      <c r="V26">
        <v>17</v>
      </c>
    </row>
    <row r="27" spans="3:33">
      <c r="C27" s="231"/>
      <c r="D27" s="217" t="s">
        <v>36</v>
      </c>
      <c r="E27" s="218"/>
      <c r="F27" s="186" t="s">
        <v>176</v>
      </c>
      <c r="G27" s="187" t="s">
        <v>177</v>
      </c>
      <c r="H27" s="229" t="s">
        <v>47</v>
      </c>
      <c r="I27" s="51"/>
      <c r="J27" s="51"/>
      <c r="K27" s="51"/>
      <c r="L27" s="51"/>
      <c r="Q27" t="s">
        <v>139</v>
      </c>
      <c r="T27">
        <v>2011</v>
      </c>
      <c r="V27">
        <v>18</v>
      </c>
    </row>
    <row r="28" spans="3:33">
      <c r="C28" s="232"/>
      <c r="D28" s="39" t="s">
        <v>32</v>
      </c>
      <c r="E28" s="40" t="s">
        <v>33</v>
      </c>
      <c r="F28" s="186"/>
      <c r="G28" s="187"/>
      <c r="H28" s="229"/>
      <c r="I28" s="51"/>
      <c r="J28" s="51"/>
      <c r="K28" s="51"/>
      <c r="L28" s="51"/>
      <c r="Q28" t="s">
        <v>90</v>
      </c>
      <c r="T28">
        <v>2012</v>
      </c>
      <c r="V28">
        <v>19</v>
      </c>
    </row>
    <row r="29" spans="3:33">
      <c r="C29" s="17">
        <v>1</v>
      </c>
      <c r="D29" s="145"/>
      <c r="E29" s="146"/>
      <c r="F29" s="147"/>
      <c r="G29" s="148"/>
      <c r="H29" s="149"/>
      <c r="I29" s="51"/>
      <c r="J29" s="51"/>
      <c r="K29" s="51"/>
      <c r="L29" s="51"/>
      <c r="Q29" t="s">
        <v>140</v>
      </c>
      <c r="T29">
        <v>2013</v>
      </c>
      <c r="V29">
        <v>20</v>
      </c>
    </row>
    <row r="30" spans="3:33">
      <c r="C30" s="17">
        <v>2</v>
      </c>
      <c r="D30" s="150"/>
      <c r="E30" s="146"/>
      <c r="F30" s="147"/>
      <c r="G30" s="151"/>
      <c r="H30" s="152"/>
      <c r="Q30" t="s">
        <v>91</v>
      </c>
      <c r="T30">
        <v>2014</v>
      </c>
      <c r="V30">
        <v>21</v>
      </c>
    </row>
    <row r="31" spans="3:33">
      <c r="C31" s="17">
        <v>3</v>
      </c>
      <c r="D31" s="150"/>
      <c r="E31" s="146"/>
      <c r="F31" s="147"/>
      <c r="G31" s="151"/>
      <c r="H31" s="152"/>
      <c r="Q31" t="s">
        <v>92</v>
      </c>
      <c r="T31">
        <v>2015</v>
      </c>
      <c r="V31">
        <v>22</v>
      </c>
    </row>
    <row r="32" spans="3:33">
      <c r="C32" s="17">
        <v>4</v>
      </c>
      <c r="D32" s="145"/>
      <c r="E32" s="146"/>
      <c r="F32" s="147"/>
      <c r="G32" s="151"/>
      <c r="H32" s="152"/>
      <c r="Q32" t="s">
        <v>93</v>
      </c>
      <c r="T32">
        <v>2016</v>
      </c>
      <c r="V32">
        <v>23</v>
      </c>
    </row>
    <row r="33" spans="1:22">
      <c r="C33" s="17">
        <v>5</v>
      </c>
      <c r="D33" s="150"/>
      <c r="E33" s="146"/>
      <c r="F33" s="147"/>
      <c r="G33" s="151"/>
      <c r="H33" s="152"/>
      <c r="Q33" t="s">
        <v>141</v>
      </c>
      <c r="T33">
        <v>2017</v>
      </c>
      <c r="V33">
        <v>24</v>
      </c>
    </row>
    <row r="34" spans="1:22">
      <c r="C34" s="50"/>
      <c r="D34" s="79"/>
      <c r="E34" s="79"/>
      <c r="F34" s="80"/>
      <c r="G34" s="80"/>
      <c r="Q34" t="s">
        <v>94</v>
      </c>
      <c r="T34">
        <v>2018</v>
      </c>
      <c r="V34">
        <v>25</v>
      </c>
    </row>
    <row r="35" spans="1:22">
      <c r="C35" t="s">
        <v>11</v>
      </c>
      <c r="Q35" t="s">
        <v>95</v>
      </c>
      <c r="T35">
        <v>2019</v>
      </c>
      <c r="V35">
        <v>26</v>
      </c>
    </row>
    <row r="36" spans="1:22">
      <c r="C36" s="230" t="s">
        <v>35</v>
      </c>
      <c r="D36" s="219" t="s">
        <v>1</v>
      </c>
      <c r="E36" s="220"/>
      <c r="F36" s="220"/>
      <c r="G36" s="221"/>
      <c r="H36" s="217" t="s">
        <v>3</v>
      </c>
      <c r="I36" s="225"/>
      <c r="J36" s="218"/>
      <c r="K36" s="222" t="s">
        <v>2</v>
      </c>
      <c r="L36" s="193" t="s">
        <v>4</v>
      </c>
      <c r="Q36" t="s">
        <v>96</v>
      </c>
      <c r="T36">
        <v>2020</v>
      </c>
      <c r="V36">
        <v>27</v>
      </c>
    </row>
    <row r="37" spans="1:22">
      <c r="C37" s="231"/>
      <c r="D37" s="217" t="s">
        <v>36</v>
      </c>
      <c r="E37" s="218"/>
      <c r="F37" s="217" t="s">
        <v>0</v>
      </c>
      <c r="G37" s="218"/>
      <c r="H37" s="226"/>
      <c r="I37" s="227"/>
      <c r="J37" s="228"/>
      <c r="K37" s="223"/>
      <c r="L37" s="193"/>
      <c r="Q37" t="s">
        <v>142</v>
      </c>
      <c r="T37">
        <v>2021</v>
      </c>
      <c r="V37">
        <v>28</v>
      </c>
    </row>
    <row r="38" spans="1:22">
      <c r="C38" s="232"/>
      <c r="D38" s="39" t="s">
        <v>32</v>
      </c>
      <c r="E38" s="40" t="s">
        <v>33</v>
      </c>
      <c r="F38" s="41" t="s">
        <v>30</v>
      </c>
      <c r="G38" s="40" t="s">
        <v>31</v>
      </c>
      <c r="H38" s="42" t="s">
        <v>37</v>
      </c>
      <c r="I38" s="43" t="s">
        <v>38</v>
      </c>
      <c r="J38" s="38" t="s">
        <v>39</v>
      </c>
      <c r="K38" s="224"/>
      <c r="L38" s="193"/>
      <c r="Q38" t="s">
        <v>97</v>
      </c>
      <c r="T38">
        <v>2022</v>
      </c>
      <c r="V38">
        <v>29</v>
      </c>
    </row>
    <row r="39" spans="1:22" ht="15" customHeight="1">
      <c r="A39" s="15"/>
      <c r="B39" s="16"/>
      <c r="C39" s="17">
        <v>1</v>
      </c>
      <c r="D39" s="145"/>
      <c r="E39" s="146"/>
      <c r="F39" s="147"/>
      <c r="G39" s="153"/>
      <c r="H39" s="154"/>
      <c r="I39" s="151"/>
      <c r="J39" s="155"/>
      <c r="K39" s="156"/>
      <c r="L39" s="46"/>
      <c r="M39" s="83" t="e">
        <f>DATE(H39,I39,J39)</f>
        <v>#NUM!</v>
      </c>
      <c r="N39" s="45"/>
      <c r="Q39" t="s">
        <v>143</v>
      </c>
      <c r="T39">
        <v>2023</v>
      </c>
      <c r="V39">
        <v>30</v>
      </c>
    </row>
    <row r="40" spans="1:22" ht="15" customHeight="1">
      <c r="A40" s="15"/>
      <c r="B40" s="16"/>
      <c r="C40" s="17">
        <v>2</v>
      </c>
      <c r="D40" s="150"/>
      <c r="E40" s="146"/>
      <c r="F40" s="147"/>
      <c r="G40" s="153"/>
      <c r="H40" s="154"/>
      <c r="I40" s="151"/>
      <c r="J40" s="155"/>
      <c r="K40" s="156"/>
      <c r="L40" s="46" t="str">
        <f t="shared" ref="L40:L88" ca="1" si="0">IFERROR(DATEDIF(M40,TODAY(),"Y"),"")</f>
        <v/>
      </c>
      <c r="M40" s="83" t="e">
        <f t="shared" ref="M40:M103" si="1">DATE(H40,I40,J40)</f>
        <v>#NUM!</v>
      </c>
      <c r="N40" s="45"/>
      <c r="Q40" t="s">
        <v>98</v>
      </c>
      <c r="T40">
        <v>2024</v>
      </c>
      <c r="V40">
        <v>31</v>
      </c>
    </row>
    <row r="41" spans="1:22" ht="15" customHeight="1">
      <c r="A41" s="15"/>
      <c r="B41" s="16"/>
      <c r="C41" s="17">
        <v>3</v>
      </c>
      <c r="D41" s="150"/>
      <c r="E41" s="146"/>
      <c r="F41" s="147"/>
      <c r="G41" s="153"/>
      <c r="H41" s="154"/>
      <c r="I41" s="151"/>
      <c r="J41" s="155"/>
      <c r="K41" s="156"/>
      <c r="L41" s="46" t="str">
        <f t="shared" ca="1" si="0"/>
        <v/>
      </c>
      <c r="M41" s="83" t="e">
        <f t="shared" si="1"/>
        <v>#NUM!</v>
      </c>
      <c r="N41" s="45"/>
      <c r="Q41" t="s">
        <v>144</v>
      </c>
      <c r="T41">
        <v>2025</v>
      </c>
    </row>
    <row r="42" spans="1:22" ht="15" customHeight="1">
      <c r="A42" s="15"/>
      <c r="B42" s="16"/>
      <c r="C42" s="17">
        <v>4</v>
      </c>
      <c r="D42" s="145"/>
      <c r="E42" s="146"/>
      <c r="F42" s="147"/>
      <c r="G42" s="153"/>
      <c r="H42" s="154"/>
      <c r="I42" s="151"/>
      <c r="J42" s="155"/>
      <c r="K42" s="156"/>
      <c r="L42" s="46" t="str">
        <f t="shared" ca="1" si="0"/>
        <v/>
      </c>
      <c r="M42" s="83" t="e">
        <f t="shared" si="1"/>
        <v>#NUM!</v>
      </c>
      <c r="N42" s="45"/>
      <c r="Q42" t="s">
        <v>52</v>
      </c>
      <c r="T42">
        <v>2026</v>
      </c>
    </row>
    <row r="43" spans="1:22" ht="15" customHeight="1">
      <c r="A43" s="15"/>
      <c r="B43" s="16"/>
      <c r="C43" s="17">
        <v>5</v>
      </c>
      <c r="D43" s="150"/>
      <c r="E43" s="146"/>
      <c r="F43" s="147"/>
      <c r="G43" s="153"/>
      <c r="H43" s="154"/>
      <c r="I43" s="151"/>
      <c r="J43" s="155"/>
      <c r="K43" s="156"/>
      <c r="L43" s="46" t="str">
        <f t="shared" ca="1" si="0"/>
        <v/>
      </c>
      <c r="M43" s="83" t="e">
        <f t="shared" si="1"/>
        <v>#NUM!</v>
      </c>
      <c r="N43" s="45"/>
      <c r="Q43" t="s">
        <v>145</v>
      </c>
      <c r="T43">
        <v>2027</v>
      </c>
    </row>
    <row r="44" spans="1:22" ht="15" customHeight="1">
      <c r="A44" s="15"/>
      <c r="B44" s="16"/>
      <c r="C44" s="17">
        <v>6</v>
      </c>
      <c r="D44" s="150"/>
      <c r="E44" s="146"/>
      <c r="F44" s="147"/>
      <c r="G44" s="153"/>
      <c r="H44" s="154"/>
      <c r="I44" s="151"/>
      <c r="J44" s="155"/>
      <c r="K44" s="156"/>
      <c r="L44" s="46" t="str">
        <f t="shared" ca="1" si="0"/>
        <v/>
      </c>
      <c r="M44" s="83" t="e">
        <f t="shared" si="1"/>
        <v>#NUM!</v>
      </c>
      <c r="N44" s="45"/>
      <c r="Q44" t="s">
        <v>146</v>
      </c>
      <c r="T44">
        <v>2028</v>
      </c>
    </row>
    <row r="45" spans="1:22" ht="15" customHeight="1">
      <c r="A45" s="15"/>
      <c r="B45" s="16"/>
      <c r="C45" s="17">
        <v>7</v>
      </c>
      <c r="D45" s="145"/>
      <c r="E45" s="146"/>
      <c r="F45" s="147"/>
      <c r="G45" s="153"/>
      <c r="H45" s="154"/>
      <c r="I45" s="151"/>
      <c r="J45" s="155"/>
      <c r="K45" s="156"/>
      <c r="L45" s="46" t="str">
        <f t="shared" ca="1" si="0"/>
        <v/>
      </c>
      <c r="M45" s="83" t="e">
        <f t="shared" si="1"/>
        <v>#NUM!</v>
      </c>
      <c r="N45" s="45"/>
      <c r="Q45" t="s">
        <v>99</v>
      </c>
      <c r="T45">
        <v>2029</v>
      </c>
    </row>
    <row r="46" spans="1:22" ht="15" customHeight="1">
      <c r="A46" s="15"/>
      <c r="B46" s="16"/>
      <c r="C46" s="17">
        <v>8</v>
      </c>
      <c r="D46" s="150"/>
      <c r="E46" s="146"/>
      <c r="F46" s="147"/>
      <c r="G46" s="153"/>
      <c r="H46" s="154"/>
      <c r="I46" s="151"/>
      <c r="J46" s="155"/>
      <c r="K46" s="156"/>
      <c r="L46" s="46" t="str">
        <f t="shared" ca="1" si="0"/>
        <v/>
      </c>
      <c r="M46" s="83" t="e">
        <f t="shared" si="1"/>
        <v>#NUM!</v>
      </c>
      <c r="N46" s="45"/>
      <c r="Q46" t="s">
        <v>100</v>
      </c>
      <c r="T46">
        <v>2030</v>
      </c>
    </row>
    <row r="47" spans="1:22" ht="15" customHeight="1">
      <c r="A47" s="15"/>
      <c r="B47" s="16"/>
      <c r="C47" s="17">
        <v>9</v>
      </c>
      <c r="D47" s="150"/>
      <c r="E47" s="146"/>
      <c r="F47" s="147"/>
      <c r="G47" s="153"/>
      <c r="H47" s="154"/>
      <c r="I47" s="151"/>
      <c r="J47" s="155"/>
      <c r="K47" s="156"/>
      <c r="L47" s="46" t="str">
        <f t="shared" ca="1" si="0"/>
        <v/>
      </c>
      <c r="M47" s="83" t="e">
        <f t="shared" si="1"/>
        <v>#NUM!</v>
      </c>
      <c r="N47" s="45"/>
      <c r="Q47" t="s">
        <v>101</v>
      </c>
      <c r="T47">
        <v>2031</v>
      </c>
    </row>
    <row r="48" spans="1:22" ht="15" customHeight="1">
      <c r="A48" s="15"/>
      <c r="B48" s="16"/>
      <c r="C48" s="17">
        <v>10</v>
      </c>
      <c r="D48" s="145"/>
      <c r="E48" s="146"/>
      <c r="F48" s="147"/>
      <c r="G48" s="153"/>
      <c r="H48" s="154"/>
      <c r="I48" s="151"/>
      <c r="J48" s="155"/>
      <c r="K48" s="156"/>
      <c r="L48" s="46" t="str">
        <f t="shared" ca="1" si="0"/>
        <v/>
      </c>
      <c r="M48" s="83" t="e">
        <f t="shared" si="1"/>
        <v>#NUM!</v>
      </c>
      <c r="N48" s="45"/>
      <c r="Q48" t="s">
        <v>147</v>
      </c>
      <c r="T48">
        <v>2032</v>
      </c>
    </row>
    <row r="49" spans="1:20" ht="15" customHeight="1">
      <c r="A49" s="15"/>
      <c r="B49" s="16"/>
      <c r="C49" s="17">
        <v>11</v>
      </c>
      <c r="D49" s="150"/>
      <c r="E49" s="146"/>
      <c r="F49" s="147"/>
      <c r="G49" s="153"/>
      <c r="H49" s="154"/>
      <c r="I49" s="151"/>
      <c r="J49" s="155"/>
      <c r="K49" s="156"/>
      <c r="L49" s="46" t="str">
        <f t="shared" ca="1" si="0"/>
        <v/>
      </c>
      <c r="M49" s="83" t="e">
        <f t="shared" si="1"/>
        <v>#NUM!</v>
      </c>
      <c r="N49" s="45"/>
      <c r="Q49" t="s">
        <v>148</v>
      </c>
      <c r="T49">
        <v>2033</v>
      </c>
    </row>
    <row r="50" spans="1:20" ht="15" customHeight="1">
      <c r="A50" s="15"/>
      <c r="B50" s="16"/>
      <c r="C50" s="17">
        <v>12</v>
      </c>
      <c r="D50" s="150"/>
      <c r="E50" s="146"/>
      <c r="F50" s="147"/>
      <c r="G50" s="153"/>
      <c r="H50" s="154"/>
      <c r="I50" s="151"/>
      <c r="J50" s="155"/>
      <c r="K50" s="156"/>
      <c r="L50" s="46" t="str">
        <f t="shared" ca="1" si="0"/>
        <v/>
      </c>
      <c r="M50" s="83" t="e">
        <f t="shared" si="1"/>
        <v>#NUM!</v>
      </c>
      <c r="N50" s="45"/>
      <c r="Q50" t="s">
        <v>149</v>
      </c>
      <c r="T50">
        <v>2034</v>
      </c>
    </row>
    <row r="51" spans="1:20" ht="15" customHeight="1">
      <c r="A51" s="15"/>
      <c r="B51" s="16"/>
      <c r="C51" s="17">
        <v>13</v>
      </c>
      <c r="D51" s="145"/>
      <c r="E51" s="146"/>
      <c r="F51" s="147"/>
      <c r="G51" s="153"/>
      <c r="H51" s="154"/>
      <c r="I51" s="151"/>
      <c r="J51" s="155"/>
      <c r="K51" s="156"/>
      <c r="L51" s="46" t="str">
        <f t="shared" ca="1" si="0"/>
        <v/>
      </c>
      <c r="M51" s="83" t="e">
        <f t="shared" si="1"/>
        <v>#NUM!</v>
      </c>
      <c r="N51" s="45"/>
      <c r="Q51" t="s">
        <v>150</v>
      </c>
      <c r="T51">
        <v>2035</v>
      </c>
    </row>
    <row r="52" spans="1:20" ht="15" customHeight="1">
      <c r="A52" s="15"/>
      <c r="B52" s="16"/>
      <c r="C52" s="17">
        <v>14</v>
      </c>
      <c r="D52" s="150"/>
      <c r="E52" s="146"/>
      <c r="F52" s="147"/>
      <c r="G52" s="153"/>
      <c r="H52" s="154"/>
      <c r="I52" s="151"/>
      <c r="J52" s="155"/>
      <c r="K52" s="156"/>
      <c r="L52" s="46" t="str">
        <f t="shared" ca="1" si="0"/>
        <v/>
      </c>
      <c r="M52" s="83" t="e">
        <f t="shared" si="1"/>
        <v>#NUM!</v>
      </c>
      <c r="N52" s="45"/>
      <c r="Q52" t="s">
        <v>102</v>
      </c>
      <c r="T52">
        <v>2036</v>
      </c>
    </row>
    <row r="53" spans="1:20" ht="15" customHeight="1">
      <c r="A53" s="15"/>
      <c r="B53" s="16"/>
      <c r="C53" s="17">
        <v>15</v>
      </c>
      <c r="D53" s="150"/>
      <c r="E53" s="146"/>
      <c r="F53" s="147"/>
      <c r="G53" s="153"/>
      <c r="H53" s="154"/>
      <c r="I53" s="151"/>
      <c r="J53" s="155"/>
      <c r="K53" s="156"/>
      <c r="L53" s="46" t="str">
        <f t="shared" ca="1" si="0"/>
        <v/>
      </c>
      <c r="M53" s="83" t="e">
        <f t="shared" si="1"/>
        <v>#NUM!</v>
      </c>
      <c r="N53" s="45"/>
      <c r="Q53" t="s">
        <v>151</v>
      </c>
      <c r="T53">
        <v>2037</v>
      </c>
    </row>
    <row r="54" spans="1:20" ht="15" customHeight="1">
      <c r="A54" s="15"/>
      <c r="B54" s="16"/>
      <c r="C54" s="17">
        <v>16</v>
      </c>
      <c r="D54" s="145"/>
      <c r="E54" s="146"/>
      <c r="F54" s="147"/>
      <c r="G54" s="153"/>
      <c r="H54" s="154"/>
      <c r="I54" s="151"/>
      <c r="J54" s="155"/>
      <c r="K54" s="156"/>
      <c r="L54" s="46" t="str">
        <f t="shared" ca="1" si="0"/>
        <v/>
      </c>
      <c r="M54" s="83" t="e">
        <f t="shared" si="1"/>
        <v>#NUM!</v>
      </c>
      <c r="N54" s="45"/>
      <c r="Q54" t="s">
        <v>103</v>
      </c>
      <c r="T54">
        <v>2038</v>
      </c>
    </row>
    <row r="55" spans="1:20" ht="15" customHeight="1">
      <c r="A55" s="15"/>
      <c r="B55" s="16"/>
      <c r="C55" s="17">
        <v>17</v>
      </c>
      <c r="D55" s="150"/>
      <c r="E55" s="146"/>
      <c r="F55" s="147"/>
      <c r="G55" s="153"/>
      <c r="H55" s="154"/>
      <c r="I55" s="151"/>
      <c r="J55" s="155"/>
      <c r="K55" s="156"/>
      <c r="L55" s="46" t="str">
        <f t="shared" ca="1" si="0"/>
        <v/>
      </c>
      <c r="M55" s="83" t="e">
        <f t="shared" si="1"/>
        <v>#NUM!</v>
      </c>
      <c r="N55" s="45"/>
      <c r="Q55" t="s">
        <v>152</v>
      </c>
      <c r="T55">
        <v>2039</v>
      </c>
    </row>
    <row r="56" spans="1:20" ht="15" customHeight="1">
      <c r="A56" s="15"/>
      <c r="B56" s="16"/>
      <c r="C56" s="17">
        <v>18</v>
      </c>
      <c r="D56" s="150"/>
      <c r="E56" s="146"/>
      <c r="F56" s="147"/>
      <c r="G56" s="153"/>
      <c r="H56" s="154"/>
      <c r="I56" s="151"/>
      <c r="J56" s="155"/>
      <c r="K56" s="156"/>
      <c r="L56" s="46" t="str">
        <f t="shared" ca="1" si="0"/>
        <v/>
      </c>
      <c r="M56" s="83" t="e">
        <f t="shared" si="1"/>
        <v>#NUM!</v>
      </c>
      <c r="N56" s="45"/>
      <c r="Q56" t="s">
        <v>153</v>
      </c>
      <c r="T56">
        <v>2040</v>
      </c>
    </row>
    <row r="57" spans="1:20" ht="15" customHeight="1">
      <c r="A57" s="15"/>
      <c r="B57" s="16"/>
      <c r="C57" s="17">
        <v>19</v>
      </c>
      <c r="D57" s="145"/>
      <c r="E57" s="146"/>
      <c r="F57" s="147"/>
      <c r="G57" s="153"/>
      <c r="H57" s="154"/>
      <c r="I57" s="151"/>
      <c r="J57" s="155"/>
      <c r="K57" s="156"/>
      <c r="L57" s="46" t="str">
        <f t="shared" ca="1" si="0"/>
        <v/>
      </c>
      <c r="M57" s="83" t="e">
        <f t="shared" si="1"/>
        <v>#NUM!</v>
      </c>
      <c r="N57" s="45"/>
      <c r="Q57" t="s">
        <v>104</v>
      </c>
    </row>
    <row r="58" spans="1:20" ht="15" customHeight="1">
      <c r="A58" s="15"/>
      <c r="B58" s="16"/>
      <c r="C58" s="17">
        <v>20</v>
      </c>
      <c r="D58" s="150"/>
      <c r="E58" s="146"/>
      <c r="F58" s="147"/>
      <c r="G58" s="153"/>
      <c r="H58" s="154"/>
      <c r="I58" s="151"/>
      <c r="J58" s="155"/>
      <c r="K58" s="156"/>
      <c r="L58" s="46" t="str">
        <f t="shared" ca="1" si="0"/>
        <v/>
      </c>
      <c r="M58" s="83" t="e">
        <f t="shared" si="1"/>
        <v>#NUM!</v>
      </c>
      <c r="N58" s="45"/>
      <c r="Q58" t="s">
        <v>105</v>
      </c>
    </row>
    <row r="59" spans="1:20" ht="15" customHeight="1">
      <c r="A59" s="15"/>
      <c r="B59" s="16"/>
      <c r="C59" s="17">
        <v>21</v>
      </c>
      <c r="D59" s="150"/>
      <c r="E59" s="146"/>
      <c r="F59" s="147"/>
      <c r="G59" s="153"/>
      <c r="H59" s="154"/>
      <c r="I59" s="151"/>
      <c r="J59" s="155"/>
      <c r="K59" s="156"/>
      <c r="L59" s="46" t="str">
        <f t="shared" ca="1" si="0"/>
        <v/>
      </c>
      <c r="M59" s="83" t="e">
        <f t="shared" si="1"/>
        <v>#NUM!</v>
      </c>
      <c r="N59" s="45"/>
      <c r="Q59" t="s">
        <v>106</v>
      </c>
    </row>
    <row r="60" spans="1:20" ht="15" customHeight="1">
      <c r="A60" s="15"/>
      <c r="B60" s="16"/>
      <c r="C60" s="17">
        <v>22</v>
      </c>
      <c r="D60" s="145"/>
      <c r="E60" s="146"/>
      <c r="F60" s="147"/>
      <c r="G60" s="153"/>
      <c r="H60" s="154"/>
      <c r="I60" s="151"/>
      <c r="J60" s="155"/>
      <c r="K60" s="156"/>
      <c r="L60" s="46" t="str">
        <f t="shared" ca="1" si="0"/>
        <v/>
      </c>
      <c r="M60" s="83" t="e">
        <f t="shared" si="1"/>
        <v>#NUM!</v>
      </c>
      <c r="N60" s="45"/>
      <c r="Q60" t="s">
        <v>53</v>
      </c>
    </row>
    <row r="61" spans="1:20" ht="15" customHeight="1">
      <c r="A61" s="15"/>
      <c r="B61" s="16"/>
      <c r="C61" s="17">
        <v>23</v>
      </c>
      <c r="D61" s="150"/>
      <c r="E61" s="146"/>
      <c r="F61" s="147"/>
      <c r="G61" s="153"/>
      <c r="H61" s="154"/>
      <c r="I61" s="151"/>
      <c r="J61" s="155"/>
      <c r="K61" s="156"/>
      <c r="L61" s="46" t="str">
        <f t="shared" ca="1" si="0"/>
        <v/>
      </c>
      <c r="M61" s="83" t="e">
        <f t="shared" si="1"/>
        <v>#NUM!</v>
      </c>
      <c r="N61" s="45"/>
      <c r="Q61" t="s">
        <v>107</v>
      </c>
    </row>
    <row r="62" spans="1:20" ht="15" customHeight="1">
      <c r="A62" s="15"/>
      <c r="B62" s="16"/>
      <c r="C62" s="17">
        <v>24</v>
      </c>
      <c r="D62" s="150"/>
      <c r="E62" s="146"/>
      <c r="F62" s="147"/>
      <c r="G62" s="153"/>
      <c r="H62" s="154"/>
      <c r="I62" s="151"/>
      <c r="J62" s="155"/>
      <c r="K62" s="156"/>
      <c r="L62" s="46" t="str">
        <f t="shared" ca="1" si="0"/>
        <v/>
      </c>
      <c r="M62" s="83" t="e">
        <f t="shared" si="1"/>
        <v>#NUM!</v>
      </c>
      <c r="N62" s="45"/>
      <c r="Q62" t="s">
        <v>108</v>
      </c>
    </row>
    <row r="63" spans="1:20" ht="15" customHeight="1">
      <c r="A63" s="15"/>
      <c r="B63" s="16"/>
      <c r="C63" s="17">
        <v>25</v>
      </c>
      <c r="D63" s="145"/>
      <c r="E63" s="146"/>
      <c r="F63" s="147"/>
      <c r="G63" s="153"/>
      <c r="H63" s="154"/>
      <c r="I63" s="151"/>
      <c r="J63" s="155"/>
      <c r="K63" s="156"/>
      <c r="L63" s="46" t="str">
        <f t="shared" ca="1" si="0"/>
        <v/>
      </c>
      <c r="M63" s="83" t="e">
        <f t="shared" si="1"/>
        <v>#NUM!</v>
      </c>
      <c r="N63" s="45"/>
      <c r="Q63" t="s">
        <v>109</v>
      </c>
    </row>
    <row r="64" spans="1:20" ht="15" customHeight="1">
      <c r="A64" s="15"/>
      <c r="B64" s="16"/>
      <c r="C64" s="17">
        <v>26</v>
      </c>
      <c r="D64" s="150"/>
      <c r="E64" s="146"/>
      <c r="F64" s="147"/>
      <c r="G64" s="153"/>
      <c r="H64" s="154"/>
      <c r="I64" s="151"/>
      <c r="J64" s="155"/>
      <c r="K64" s="156"/>
      <c r="L64" s="46" t="str">
        <f t="shared" ca="1" si="0"/>
        <v/>
      </c>
      <c r="M64" s="83" t="e">
        <f t="shared" si="1"/>
        <v>#NUM!</v>
      </c>
      <c r="N64" s="45"/>
      <c r="Q64" t="s">
        <v>154</v>
      </c>
    </row>
    <row r="65" spans="1:17" ht="15" customHeight="1">
      <c r="A65" s="15"/>
      <c r="B65" s="16"/>
      <c r="C65" s="17">
        <v>27</v>
      </c>
      <c r="D65" s="150"/>
      <c r="E65" s="146"/>
      <c r="F65" s="147"/>
      <c r="G65" s="153"/>
      <c r="H65" s="154"/>
      <c r="I65" s="151"/>
      <c r="J65" s="155"/>
      <c r="K65" s="156"/>
      <c r="L65" s="46" t="str">
        <f t="shared" ca="1" si="0"/>
        <v/>
      </c>
      <c r="M65" s="83" t="e">
        <f t="shared" si="1"/>
        <v>#NUM!</v>
      </c>
      <c r="N65" s="45"/>
      <c r="Q65" t="s">
        <v>155</v>
      </c>
    </row>
    <row r="66" spans="1:17" ht="15" customHeight="1">
      <c r="A66" s="15"/>
      <c r="B66" s="16"/>
      <c r="C66" s="17">
        <v>28</v>
      </c>
      <c r="D66" s="145"/>
      <c r="E66" s="146"/>
      <c r="F66" s="147"/>
      <c r="G66" s="153"/>
      <c r="H66" s="154"/>
      <c r="I66" s="151"/>
      <c r="J66" s="155"/>
      <c r="K66" s="156"/>
      <c r="L66" s="46" t="str">
        <f t="shared" ca="1" si="0"/>
        <v/>
      </c>
      <c r="M66" s="83" t="e">
        <f t="shared" si="1"/>
        <v>#NUM!</v>
      </c>
      <c r="N66" s="45"/>
      <c r="Q66" t="s">
        <v>110</v>
      </c>
    </row>
    <row r="67" spans="1:17" ht="15" customHeight="1">
      <c r="A67" s="15"/>
      <c r="B67" s="16"/>
      <c r="C67" s="17">
        <v>29</v>
      </c>
      <c r="D67" s="150"/>
      <c r="E67" s="146"/>
      <c r="F67" s="147"/>
      <c r="G67" s="153"/>
      <c r="H67" s="154"/>
      <c r="I67" s="151"/>
      <c r="J67" s="155"/>
      <c r="K67" s="156"/>
      <c r="L67" s="46" t="str">
        <f t="shared" ca="1" si="0"/>
        <v/>
      </c>
      <c r="M67" s="83" t="e">
        <f t="shared" si="1"/>
        <v>#NUM!</v>
      </c>
      <c r="N67" s="45"/>
      <c r="Q67" t="s">
        <v>111</v>
      </c>
    </row>
    <row r="68" spans="1:17" ht="15" customHeight="1">
      <c r="A68" s="15"/>
      <c r="B68" s="16"/>
      <c r="C68" s="17">
        <v>30</v>
      </c>
      <c r="D68" s="150"/>
      <c r="E68" s="146"/>
      <c r="F68" s="147"/>
      <c r="G68" s="153"/>
      <c r="H68" s="154"/>
      <c r="I68" s="151"/>
      <c r="J68" s="155"/>
      <c r="K68" s="156"/>
      <c r="L68" s="46" t="str">
        <f t="shared" ca="1" si="0"/>
        <v/>
      </c>
      <c r="M68" s="83" t="e">
        <f t="shared" si="1"/>
        <v>#NUM!</v>
      </c>
      <c r="N68" s="45"/>
      <c r="Q68" t="s">
        <v>156</v>
      </c>
    </row>
    <row r="69" spans="1:17" ht="15" customHeight="1">
      <c r="A69" s="15"/>
      <c r="B69" s="16"/>
      <c r="C69" s="17">
        <v>31</v>
      </c>
      <c r="D69" s="145"/>
      <c r="E69" s="146"/>
      <c r="F69" s="147"/>
      <c r="G69" s="153"/>
      <c r="H69" s="154"/>
      <c r="I69" s="151"/>
      <c r="J69" s="155"/>
      <c r="K69" s="156"/>
      <c r="L69" s="46" t="str">
        <f t="shared" ca="1" si="0"/>
        <v/>
      </c>
      <c r="M69" s="83" t="e">
        <f t="shared" si="1"/>
        <v>#NUM!</v>
      </c>
      <c r="N69" s="45"/>
      <c r="Q69" t="s">
        <v>112</v>
      </c>
    </row>
    <row r="70" spans="1:17" ht="15" customHeight="1">
      <c r="A70" s="15"/>
      <c r="B70" s="16"/>
      <c r="C70" s="17">
        <v>32</v>
      </c>
      <c r="D70" s="150"/>
      <c r="E70" s="146"/>
      <c r="F70" s="147"/>
      <c r="G70" s="153"/>
      <c r="H70" s="154"/>
      <c r="I70" s="151"/>
      <c r="J70" s="155"/>
      <c r="K70" s="156"/>
      <c r="L70" s="46" t="str">
        <f t="shared" ca="1" si="0"/>
        <v/>
      </c>
      <c r="M70" s="83" t="e">
        <f t="shared" si="1"/>
        <v>#NUM!</v>
      </c>
      <c r="N70" s="45"/>
      <c r="Q70" t="s">
        <v>113</v>
      </c>
    </row>
    <row r="71" spans="1:17" ht="15" customHeight="1">
      <c r="A71" s="15"/>
      <c r="B71" s="16"/>
      <c r="C71" s="17">
        <v>33</v>
      </c>
      <c r="D71" s="150"/>
      <c r="E71" s="146"/>
      <c r="F71" s="147"/>
      <c r="G71" s="153"/>
      <c r="H71" s="154"/>
      <c r="I71" s="151"/>
      <c r="J71" s="155"/>
      <c r="K71" s="156"/>
      <c r="L71" s="46" t="str">
        <f t="shared" ca="1" si="0"/>
        <v/>
      </c>
      <c r="M71" s="83" t="e">
        <f t="shared" si="1"/>
        <v>#NUM!</v>
      </c>
      <c r="N71" s="45"/>
      <c r="Q71" t="s">
        <v>157</v>
      </c>
    </row>
    <row r="72" spans="1:17" ht="15" customHeight="1">
      <c r="A72" s="15"/>
      <c r="B72" s="16"/>
      <c r="C72" s="17">
        <v>34</v>
      </c>
      <c r="D72" s="145"/>
      <c r="E72" s="146"/>
      <c r="F72" s="147"/>
      <c r="G72" s="153"/>
      <c r="H72" s="154"/>
      <c r="I72" s="151"/>
      <c r="J72" s="155"/>
      <c r="K72" s="156"/>
      <c r="L72" s="46" t="str">
        <f t="shared" ca="1" si="0"/>
        <v/>
      </c>
      <c r="M72" s="83" t="e">
        <f t="shared" si="1"/>
        <v>#NUM!</v>
      </c>
      <c r="N72" s="45"/>
      <c r="Q72" t="s">
        <v>114</v>
      </c>
    </row>
    <row r="73" spans="1:17" ht="15" customHeight="1">
      <c r="A73" s="15"/>
      <c r="B73" s="16"/>
      <c r="C73" s="17">
        <v>35</v>
      </c>
      <c r="D73" s="150"/>
      <c r="E73" s="146"/>
      <c r="F73" s="147"/>
      <c r="G73" s="153"/>
      <c r="H73" s="154"/>
      <c r="I73" s="151"/>
      <c r="J73" s="155"/>
      <c r="K73" s="156"/>
      <c r="L73" s="46" t="str">
        <f t="shared" ca="1" si="0"/>
        <v/>
      </c>
      <c r="M73" s="83" t="e">
        <f t="shared" si="1"/>
        <v>#NUM!</v>
      </c>
      <c r="N73" s="45"/>
      <c r="Q73" t="s">
        <v>115</v>
      </c>
    </row>
    <row r="74" spans="1:17" ht="15" customHeight="1">
      <c r="A74" s="15"/>
      <c r="B74" s="16"/>
      <c r="C74" s="17">
        <v>36</v>
      </c>
      <c r="D74" s="150"/>
      <c r="E74" s="146"/>
      <c r="F74" s="147"/>
      <c r="G74" s="153"/>
      <c r="H74" s="154"/>
      <c r="I74" s="151"/>
      <c r="J74" s="155"/>
      <c r="K74" s="156"/>
      <c r="L74" s="46" t="str">
        <f t="shared" ca="1" si="0"/>
        <v/>
      </c>
      <c r="M74" s="83" t="e">
        <f t="shared" si="1"/>
        <v>#NUM!</v>
      </c>
      <c r="N74" s="45"/>
      <c r="Q74" t="s">
        <v>116</v>
      </c>
    </row>
    <row r="75" spans="1:17" ht="15" customHeight="1">
      <c r="A75" s="15"/>
      <c r="B75" s="16"/>
      <c r="C75" s="17">
        <v>37</v>
      </c>
      <c r="D75" s="145"/>
      <c r="E75" s="146"/>
      <c r="F75" s="147"/>
      <c r="G75" s="153"/>
      <c r="H75" s="154"/>
      <c r="I75" s="151"/>
      <c r="J75" s="155"/>
      <c r="K75" s="156"/>
      <c r="L75" s="46" t="str">
        <f t="shared" ca="1" si="0"/>
        <v/>
      </c>
      <c r="M75" s="83" t="e">
        <f t="shared" si="1"/>
        <v>#NUM!</v>
      </c>
      <c r="N75" s="45"/>
      <c r="Q75" t="s">
        <v>117</v>
      </c>
    </row>
    <row r="76" spans="1:17" ht="15" customHeight="1">
      <c r="A76" s="15"/>
      <c r="B76" s="16"/>
      <c r="C76" s="17">
        <v>38</v>
      </c>
      <c r="D76" s="150"/>
      <c r="E76" s="146"/>
      <c r="F76" s="147"/>
      <c r="G76" s="153"/>
      <c r="H76" s="154"/>
      <c r="I76" s="151"/>
      <c r="J76" s="155"/>
      <c r="K76" s="156"/>
      <c r="L76" s="46" t="str">
        <f t="shared" ca="1" si="0"/>
        <v/>
      </c>
      <c r="M76" s="83" t="e">
        <f t="shared" si="1"/>
        <v>#NUM!</v>
      </c>
      <c r="N76" s="45"/>
      <c r="Q76" t="s">
        <v>118</v>
      </c>
    </row>
    <row r="77" spans="1:17" ht="15" customHeight="1">
      <c r="A77" s="15"/>
      <c r="B77" s="16"/>
      <c r="C77" s="17">
        <v>39</v>
      </c>
      <c r="D77" s="150"/>
      <c r="E77" s="146"/>
      <c r="F77" s="147"/>
      <c r="G77" s="153"/>
      <c r="H77" s="154"/>
      <c r="I77" s="151"/>
      <c r="J77" s="155"/>
      <c r="K77" s="156"/>
      <c r="L77" s="46" t="str">
        <f t="shared" ca="1" si="0"/>
        <v/>
      </c>
      <c r="M77" s="83" t="e">
        <f t="shared" si="1"/>
        <v>#NUM!</v>
      </c>
      <c r="N77" s="45"/>
      <c r="Q77" t="s">
        <v>119</v>
      </c>
    </row>
    <row r="78" spans="1:17" ht="15" customHeight="1">
      <c r="A78" s="15"/>
      <c r="B78" s="16"/>
      <c r="C78" s="17">
        <v>40</v>
      </c>
      <c r="D78" s="145"/>
      <c r="E78" s="146"/>
      <c r="F78" s="147"/>
      <c r="G78" s="153"/>
      <c r="H78" s="154"/>
      <c r="I78" s="151"/>
      <c r="J78" s="155"/>
      <c r="K78" s="156"/>
      <c r="L78" s="46" t="str">
        <f t="shared" ca="1" si="0"/>
        <v/>
      </c>
      <c r="M78" s="83" t="e">
        <f t="shared" si="1"/>
        <v>#NUM!</v>
      </c>
      <c r="N78" s="45"/>
      <c r="Q78" t="s">
        <v>120</v>
      </c>
    </row>
    <row r="79" spans="1:17" ht="15" customHeight="1">
      <c r="A79" s="15"/>
      <c r="B79" s="16"/>
      <c r="C79" s="17">
        <v>41</v>
      </c>
      <c r="D79" s="150"/>
      <c r="E79" s="146"/>
      <c r="F79" s="147"/>
      <c r="G79" s="153"/>
      <c r="H79" s="154"/>
      <c r="I79" s="151"/>
      <c r="J79" s="155"/>
      <c r="K79" s="156"/>
      <c r="L79" s="46" t="str">
        <f t="shared" ca="1" si="0"/>
        <v/>
      </c>
      <c r="M79" s="83" t="e">
        <f t="shared" si="1"/>
        <v>#NUM!</v>
      </c>
      <c r="N79" s="45"/>
      <c r="Q79" t="s">
        <v>158</v>
      </c>
    </row>
    <row r="80" spans="1:17" ht="15" customHeight="1">
      <c r="A80" s="15"/>
      <c r="B80" s="16"/>
      <c r="C80" s="17">
        <v>42</v>
      </c>
      <c r="D80" s="150"/>
      <c r="E80" s="146"/>
      <c r="F80" s="147"/>
      <c r="G80" s="153"/>
      <c r="H80" s="154"/>
      <c r="I80" s="151"/>
      <c r="J80" s="155"/>
      <c r="K80" s="156"/>
      <c r="L80" s="46" t="str">
        <f t="shared" ca="1" si="0"/>
        <v/>
      </c>
      <c r="M80" s="83" t="e">
        <f t="shared" si="1"/>
        <v>#NUM!</v>
      </c>
      <c r="N80" s="45"/>
      <c r="Q80" t="s">
        <v>54</v>
      </c>
    </row>
    <row r="81" spans="1:17" ht="15" customHeight="1">
      <c r="A81" s="15"/>
      <c r="B81" s="16"/>
      <c r="C81" s="17">
        <v>43</v>
      </c>
      <c r="D81" s="145"/>
      <c r="E81" s="146"/>
      <c r="F81" s="147"/>
      <c r="G81" s="153"/>
      <c r="H81" s="154"/>
      <c r="I81" s="151"/>
      <c r="J81" s="155"/>
      <c r="K81" s="156"/>
      <c r="L81" s="46" t="str">
        <f t="shared" ca="1" si="0"/>
        <v/>
      </c>
      <c r="M81" s="83" t="e">
        <f t="shared" si="1"/>
        <v>#NUM!</v>
      </c>
      <c r="N81" s="45"/>
      <c r="Q81" t="s">
        <v>121</v>
      </c>
    </row>
    <row r="82" spans="1:17" ht="15" customHeight="1">
      <c r="A82" s="15"/>
      <c r="B82" s="16"/>
      <c r="C82" s="17">
        <v>44</v>
      </c>
      <c r="D82" s="150"/>
      <c r="E82" s="146"/>
      <c r="F82" s="147"/>
      <c r="G82" s="153"/>
      <c r="H82" s="154"/>
      <c r="I82" s="151"/>
      <c r="J82" s="155"/>
      <c r="K82" s="156"/>
      <c r="L82" s="46" t="str">
        <f t="shared" ca="1" si="0"/>
        <v/>
      </c>
      <c r="M82" s="83" t="e">
        <f t="shared" si="1"/>
        <v>#NUM!</v>
      </c>
      <c r="N82" s="45"/>
      <c r="Q82" t="s">
        <v>122</v>
      </c>
    </row>
    <row r="83" spans="1:17" ht="15" customHeight="1">
      <c r="A83" s="15"/>
      <c r="B83" s="16"/>
      <c r="C83" s="17">
        <v>45</v>
      </c>
      <c r="D83" s="150"/>
      <c r="E83" s="146"/>
      <c r="F83" s="147"/>
      <c r="G83" s="153"/>
      <c r="H83" s="154"/>
      <c r="I83" s="151"/>
      <c r="J83" s="155"/>
      <c r="K83" s="156"/>
      <c r="L83" s="46" t="str">
        <f t="shared" ca="1" si="0"/>
        <v/>
      </c>
      <c r="M83" s="83" t="e">
        <f t="shared" si="1"/>
        <v>#NUM!</v>
      </c>
      <c r="N83" s="45"/>
      <c r="Q83" t="s">
        <v>123</v>
      </c>
    </row>
    <row r="84" spans="1:17" ht="15" customHeight="1">
      <c r="A84" s="15"/>
      <c r="B84" s="16"/>
      <c r="C84" s="17">
        <v>46</v>
      </c>
      <c r="D84" s="145"/>
      <c r="E84" s="146"/>
      <c r="F84" s="147"/>
      <c r="G84" s="153"/>
      <c r="H84" s="154"/>
      <c r="I84" s="151"/>
      <c r="J84" s="155"/>
      <c r="K84" s="156"/>
      <c r="L84" s="46" t="str">
        <f t="shared" ca="1" si="0"/>
        <v/>
      </c>
      <c r="M84" s="83" t="e">
        <f t="shared" si="1"/>
        <v>#NUM!</v>
      </c>
      <c r="N84" s="45"/>
      <c r="Q84" t="s">
        <v>124</v>
      </c>
    </row>
    <row r="85" spans="1:17" ht="15" customHeight="1">
      <c r="A85" s="15"/>
      <c r="B85" s="16"/>
      <c r="C85" s="17">
        <v>47</v>
      </c>
      <c r="D85" s="150"/>
      <c r="E85" s="146"/>
      <c r="F85" s="147"/>
      <c r="G85" s="153"/>
      <c r="H85" s="154"/>
      <c r="I85" s="151"/>
      <c r="J85" s="155"/>
      <c r="K85" s="156"/>
      <c r="L85" s="46" t="str">
        <f t="shared" ca="1" si="0"/>
        <v/>
      </c>
      <c r="M85" s="83" t="e">
        <f t="shared" si="1"/>
        <v>#NUM!</v>
      </c>
      <c r="N85" s="45"/>
      <c r="Q85" t="s">
        <v>125</v>
      </c>
    </row>
    <row r="86" spans="1:17" ht="15" customHeight="1">
      <c r="A86" s="15"/>
      <c r="B86" s="16"/>
      <c r="C86" s="17">
        <v>48</v>
      </c>
      <c r="D86" s="150"/>
      <c r="E86" s="146"/>
      <c r="F86" s="147"/>
      <c r="G86" s="153"/>
      <c r="H86" s="154"/>
      <c r="I86" s="151"/>
      <c r="J86" s="155"/>
      <c r="K86" s="156"/>
      <c r="L86" s="46" t="str">
        <f t="shared" ca="1" si="0"/>
        <v/>
      </c>
      <c r="M86" s="83" t="e">
        <f t="shared" si="1"/>
        <v>#NUM!</v>
      </c>
      <c r="N86" s="45"/>
      <c r="Q86" t="s">
        <v>159</v>
      </c>
    </row>
    <row r="87" spans="1:17" ht="15" customHeight="1">
      <c r="A87" s="15"/>
      <c r="B87" s="16"/>
      <c r="C87" s="17">
        <v>49</v>
      </c>
      <c r="D87" s="145"/>
      <c r="E87" s="146"/>
      <c r="F87" s="147"/>
      <c r="G87" s="153"/>
      <c r="H87" s="154"/>
      <c r="I87" s="151"/>
      <c r="J87" s="155"/>
      <c r="K87" s="156"/>
      <c r="L87" s="46" t="str">
        <f t="shared" ca="1" si="0"/>
        <v/>
      </c>
      <c r="M87" s="83" t="e">
        <f t="shared" si="1"/>
        <v>#NUM!</v>
      </c>
      <c r="N87" s="45"/>
      <c r="Q87" t="s">
        <v>126</v>
      </c>
    </row>
    <row r="88" spans="1:17" ht="15" customHeight="1">
      <c r="A88" s="15"/>
      <c r="B88" s="16"/>
      <c r="C88" s="17">
        <v>50</v>
      </c>
      <c r="D88" s="150"/>
      <c r="E88" s="146"/>
      <c r="F88" s="147"/>
      <c r="G88" s="153"/>
      <c r="H88" s="154"/>
      <c r="I88" s="151"/>
      <c r="J88" s="155"/>
      <c r="K88" s="156"/>
      <c r="L88" s="46" t="str">
        <f t="shared" ca="1" si="0"/>
        <v/>
      </c>
      <c r="M88" s="83" t="e">
        <f t="shared" si="1"/>
        <v>#NUM!</v>
      </c>
      <c r="N88" s="45"/>
      <c r="Q88" t="s">
        <v>127</v>
      </c>
    </row>
    <row r="89" spans="1:17" ht="15" customHeight="1">
      <c r="A89" s="15"/>
      <c r="B89" s="15"/>
      <c r="C89" s="106"/>
      <c r="D89" s="107"/>
      <c r="E89" s="107"/>
      <c r="F89" s="108"/>
      <c r="G89" s="108"/>
      <c r="H89" s="108"/>
      <c r="I89" s="108"/>
      <c r="J89" s="109"/>
      <c r="K89" s="110"/>
      <c r="L89" s="104"/>
      <c r="M89" s="103" t="e">
        <f t="shared" si="1"/>
        <v>#NUM!</v>
      </c>
      <c r="N89" s="45"/>
      <c r="Q89" t="s">
        <v>128</v>
      </c>
    </row>
    <row r="90" spans="1:17" ht="15" customHeight="1">
      <c r="A90" s="15"/>
      <c r="B90" s="15"/>
      <c r="C90" s="50"/>
      <c r="D90" s="111"/>
      <c r="E90" s="79"/>
      <c r="F90" s="80"/>
      <c r="G90" s="80"/>
      <c r="H90" s="80"/>
      <c r="I90" s="80"/>
      <c r="J90" s="112"/>
      <c r="K90" s="113"/>
      <c r="L90" s="105"/>
      <c r="M90" s="103" t="e">
        <f t="shared" si="1"/>
        <v>#NUM!</v>
      </c>
      <c r="N90" s="45"/>
      <c r="Q90" t="s">
        <v>55</v>
      </c>
    </row>
    <row r="91" spans="1:17" ht="15" customHeight="1">
      <c r="A91" s="15"/>
      <c r="B91" s="15"/>
      <c r="C91" s="50"/>
      <c r="D91" s="79"/>
      <c r="E91" s="79"/>
      <c r="F91" s="80"/>
      <c r="G91" s="80"/>
      <c r="H91" s="80"/>
      <c r="I91" s="80"/>
      <c r="J91" s="112"/>
      <c r="K91" s="113"/>
      <c r="L91" s="105"/>
      <c r="M91" s="103" t="e">
        <f t="shared" si="1"/>
        <v>#NUM!</v>
      </c>
      <c r="N91" s="45"/>
      <c r="Q91" t="s">
        <v>56</v>
      </c>
    </row>
    <row r="92" spans="1:17" ht="15" customHeight="1">
      <c r="A92" s="15"/>
      <c r="B92" s="15"/>
      <c r="C92" s="50"/>
      <c r="D92" s="79"/>
      <c r="E92" s="79"/>
      <c r="F92" s="80"/>
      <c r="G92" s="80"/>
      <c r="H92" s="80"/>
      <c r="I92" s="80"/>
      <c r="J92" s="112"/>
      <c r="K92" s="113"/>
      <c r="L92" s="105"/>
      <c r="M92" s="103" t="e">
        <f t="shared" si="1"/>
        <v>#NUM!</v>
      </c>
      <c r="N92" s="45"/>
      <c r="Q92" t="s">
        <v>160</v>
      </c>
    </row>
    <row r="93" spans="1:17" ht="15" customHeight="1">
      <c r="A93" s="15"/>
      <c r="B93" s="15"/>
      <c r="C93" s="50"/>
      <c r="D93" s="111"/>
      <c r="E93" s="79"/>
      <c r="F93" s="80"/>
      <c r="G93" s="80"/>
      <c r="H93" s="80"/>
      <c r="I93" s="80"/>
      <c r="J93" s="112"/>
      <c r="K93" s="113"/>
      <c r="L93" s="105"/>
      <c r="M93" s="103" t="e">
        <f t="shared" si="1"/>
        <v>#NUM!</v>
      </c>
      <c r="N93" s="45"/>
      <c r="Q93" t="s">
        <v>129</v>
      </c>
    </row>
    <row r="94" spans="1:17" ht="15" customHeight="1">
      <c r="A94" s="15"/>
      <c r="B94" s="15"/>
      <c r="C94" s="50"/>
      <c r="D94" s="79"/>
      <c r="E94" s="79"/>
      <c r="F94" s="80"/>
      <c r="G94" s="80"/>
      <c r="H94" s="80"/>
      <c r="I94" s="80"/>
      <c r="J94" s="112"/>
      <c r="K94" s="113"/>
      <c r="L94" s="105"/>
      <c r="M94" s="103" t="e">
        <f t="shared" si="1"/>
        <v>#NUM!</v>
      </c>
      <c r="N94" s="45"/>
      <c r="Q94" t="s">
        <v>130</v>
      </c>
    </row>
    <row r="95" spans="1:17" ht="15" customHeight="1">
      <c r="A95" s="15"/>
      <c r="B95" s="15"/>
      <c r="C95" s="50"/>
      <c r="D95" s="79"/>
      <c r="E95" s="79"/>
      <c r="F95" s="80"/>
      <c r="G95" s="80"/>
      <c r="H95" s="80"/>
      <c r="I95" s="80"/>
      <c r="J95" s="112"/>
      <c r="K95" s="113"/>
      <c r="L95" s="105"/>
      <c r="M95" s="103" t="e">
        <f t="shared" si="1"/>
        <v>#NUM!</v>
      </c>
      <c r="N95" s="45"/>
      <c r="Q95" t="s">
        <v>131</v>
      </c>
    </row>
    <row r="96" spans="1:17" ht="15" customHeight="1">
      <c r="A96" s="15"/>
      <c r="B96" s="15"/>
      <c r="C96" s="50"/>
      <c r="D96" s="111"/>
      <c r="E96" s="79"/>
      <c r="F96" s="80"/>
      <c r="G96" s="80"/>
      <c r="H96" s="80"/>
      <c r="I96" s="80"/>
      <c r="J96" s="112"/>
      <c r="K96" s="113"/>
      <c r="L96" s="105"/>
      <c r="M96" s="103" t="e">
        <f t="shared" si="1"/>
        <v>#NUM!</v>
      </c>
      <c r="N96" s="45"/>
      <c r="Q96" t="s">
        <v>57</v>
      </c>
    </row>
    <row r="97" spans="1:17" ht="15" customHeight="1">
      <c r="A97" s="15"/>
      <c r="B97" s="15"/>
      <c r="C97" s="50"/>
      <c r="D97" s="79"/>
      <c r="E97" s="79"/>
      <c r="F97" s="80"/>
      <c r="G97" s="80"/>
      <c r="H97" s="80"/>
      <c r="I97" s="80"/>
      <c r="J97" s="112"/>
      <c r="K97" s="113"/>
      <c r="L97" s="105"/>
      <c r="M97" s="103" t="e">
        <f t="shared" si="1"/>
        <v>#NUM!</v>
      </c>
      <c r="N97" s="45"/>
      <c r="Q97" t="s">
        <v>66</v>
      </c>
    </row>
    <row r="98" spans="1:17" ht="15" customHeight="1">
      <c r="A98" s="15"/>
      <c r="B98" s="15"/>
      <c r="C98" s="50"/>
      <c r="D98" s="79"/>
      <c r="E98" s="79"/>
      <c r="F98" s="80"/>
      <c r="G98" s="80"/>
      <c r="H98" s="80"/>
      <c r="I98" s="80"/>
      <c r="J98" s="112"/>
      <c r="K98" s="113"/>
      <c r="L98" s="105"/>
      <c r="M98" s="103" t="e">
        <f t="shared" si="1"/>
        <v>#NUM!</v>
      </c>
      <c r="N98" s="45"/>
      <c r="Q98" t="s">
        <v>58</v>
      </c>
    </row>
    <row r="99" spans="1:17" ht="15" customHeight="1">
      <c r="A99" s="15"/>
      <c r="B99" s="15"/>
      <c r="C99" s="50"/>
      <c r="D99" s="111"/>
      <c r="E99" s="79"/>
      <c r="F99" s="80"/>
      <c r="G99" s="80"/>
      <c r="H99" s="80"/>
      <c r="I99" s="80"/>
      <c r="J99" s="112"/>
      <c r="K99" s="113"/>
      <c r="L99" s="105"/>
      <c r="M99" s="103" t="e">
        <f t="shared" si="1"/>
        <v>#NUM!</v>
      </c>
      <c r="N99" s="45"/>
      <c r="Q99" t="s">
        <v>59</v>
      </c>
    </row>
    <row r="100" spans="1:17" ht="15" customHeight="1">
      <c r="A100" s="15"/>
      <c r="B100" s="15"/>
      <c r="C100" s="50"/>
      <c r="D100" s="79"/>
      <c r="E100" s="79"/>
      <c r="F100" s="80"/>
      <c r="G100" s="80"/>
      <c r="H100" s="80"/>
      <c r="I100" s="80"/>
      <c r="J100" s="112"/>
      <c r="K100" s="113"/>
      <c r="L100" s="105"/>
      <c r="M100" s="103" t="e">
        <f t="shared" si="1"/>
        <v>#NUM!</v>
      </c>
      <c r="N100" s="45"/>
      <c r="Q100" t="s">
        <v>173</v>
      </c>
    </row>
    <row r="101" spans="1:17" ht="15" customHeight="1">
      <c r="A101" s="15"/>
      <c r="B101" s="15"/>
      <c r="C101" s="50"/>
      <c r="D101" s="79"/>
      <c r="E101" s="79"/>
      <c r="F101" s="80"/>
      <c r="G101" s="80"/>
      <c r="H101" s="80"/>
      <c r="I101" s="80"/>
      <c r="J101" s="112"/>
      <c r="K101" s="113"/>
      <c r="L101" s="105"/>
      <c r="M101" s="103" t="e">
        <f t="shared" si="1"/>
        <v>#NUM!</v>
      </c>
      <c r="N101" s="45"/>
    </row>
    <row r="102" spans="1:17" ht="15" customHeight="1">
      <c r="A102" s="15"/>
      <c r="B102" s="15"/>
      <c r="C102" s="50"/>
      <c r="D102" s="111"/>
      <c r="E102" s="79"/>
      <c r="F102" s="80"/>
      <c r="G102" s="80"/>
      <c r="H102" s="80"/>
      <c r="I102" s="80"/>
      <c r="J102" s="112"/>
      <c r="K102" s="113"/>
      <c r="L102" s="105"/>
      <c r="M102" s="103" t="e">
        <f t="shared" si="1"/>
        <v>#NUM!</v>
      </c>
      <c r="N102" s="45"/>
    </row>
    <row r="103" spans="1:17" ht="15" customHeight="1">
      <c r="A103" s="15"/>
      <c r="B103" s="15"/>
      <c r="C103" s="50"/>
      <c r="D103" s="79"/>
      <c r="E103" s="79"/>
      <c r="F103" s="80"/>
      <c r="G103" s="80"/>
      <c r="H103" s="80"/>
      <c r="I103" s="80"/>
      <c r="J103" s="112"/>
      <c r="K103" s="113"/>
      <c r="L103" s="105"/>
      <c r="M103" s="103" t="e">
        <f t="shared" si="1"/>
        <v>#NUM!</v>
      </c>
      <c r="N103" s="45"/>
    </row>
    <row r="104" spans="1:17" ht="15" customHeight="1">
      <c r="A104" s="15"/>
      <c r="B104" s="15"/>
      <c r="C104" s="50"/>
      <c r="D104" s="79"/>
      <c r="E104" s="79"/>
      <c r="F104" s="80"/>
      <c r="G104" s="80"/>
      <c r="H104" s="80"/>
      <c r="I104" s="80"/>
      <c r="J104" s="112"/>
      <c r="K104" s="113"/>
      <c r="L104" s="105"/>
      <c r="M104" s="103" t="e">
        <f t="shared" ref="M104:M108" si="2">DATE(H104,I104,J104)</f>
        <v>#NUM!</v>
      </c>
      <c r="N104" s="45"/>
    </row>
    <row r="105" spans="1:17" ht="15" customHeight="1">
      <c r="A105" s="15"/>
      <c r="B105" s="15"/>
      <c r="C105" s="50"/>
      <c r="D105" s="111"/>
      <c r="E105" s="79"/>
      <c r="F105" s="80"/>
      <c r="G105" s="80"/>
      <c r="H105" s="80"/>
      <c r="I105" s="80"/>
      <c r="J105" s="112"/>
      <c r="K105" s="113"/>
      <c r="L105" s="105"/>
      <c r="M105" s="103" t="e">
        <f t="shared" si="2"/>
        <v>#NUM!</v>
      </c>
      <c r="N105" s="45"/>
    </row>
    <row r="106" spans="1:17" ht="15" customHeight="1">
      <c r="A106" s="15"/>
      <c r="B106" s="15"/>
      <c r="C106" s="50"/>
      <c r="D106" s="79"/>
      <c r="E106" s="79"/>
      <c r="F106" s="80"/>
      <c r="G106" s="80"/>
      <c r="H106" s="80"/>
      <c r="I106" s="80"/>
      <c r="J106" s="112"/>
      <c r="K106" s="113"/>
      <c r="L106" s="105"/>
      <c r="M106" s="103" t="e">
        <f t="shared" si="2"/>
        <v>#NUM!</v>
      </c>
      <c r="N106" s="45"/>
    </row>
    <row r="107" spans="1:17" ht="15" customHeight="1">
      <c r="A107" s="15"/>
      <c r="B107" s="15"/>
      <c r="C107" s="50"/>
      <c r="D107" s="79"/>
      <c r="E107" s="79"/>
      <c r="F107" s="80"/>
      <c r="G107" s="80"/>
      <c r="H107" s="80"/>
      <c r="I107" s="80"/>
      <c r="J107" s="112"/>
      <c r="K107" s="113"/>
      <c r="L107" s="105"/>
      <c r="M107" s="103" t="e">
        <f t="shared" si="2"/>
        <v>#NUM!</v>
      </c>
      <c r="N107" s="45"/>
    </row>
    <row r="108" spans="1:17" ht="15" customHeight="1">
      <c r="A108" s="15"/>
      <c r="B108" s="15"/>
      <c r="C108" s="50"/>
      <c r="D108" s="79"/>
      <c r="E108" s="79"/>
      <c r="F108" s="80"/>
      <c r="G108" s="80"/>
      <c r="H108" s="80"/>
      <c r="I108" s="80"/>
      <c r="J108" s="112"/>
      <c r="K108" s="113"/>
      <c r="L108" s="105"/>
      <c r="M108" s="103" t="e">
        <f t="shared" si="2"/>
        <v>#NUM!</v>
      </c>
      <c r="N108" s="45"/>
    </row>
    <row r="109" spans="1:17">
      <c r="B109" s="47"/>
      <c r="C109" s="47"/>
      <c r="D109" s="47"/>
      <c r="E109" s="47"/>
      <c r="F109" s="47"/>
      <c r="G109" s="47"/>
      <c r="H109" s="47"/>
      <c r="I109" s="47"/>
      <c r="J109" s="47"/>
      <c r="K109" s="47"/>
      <c r="L109" s="47"/>
      <c r="M109" s="47"/>
      <c r="N109" s="47"/>
    </row>
  </sheetData>
  <mergeCells count="45">
    <mergeCell ref="F37:G37"/>
    <mergeCell ref="D36:G36"/>
    <mergeCell ref="L36:L38"/>
    <mergeCell ref="K36:K38"/>
    <mergeCell ref="C16:D16"/>
    <mergeCell ref="E16:G16"/>
    <mergeCell ref="D37:E37"/>
    <mergeCell ref="H36:J37"/>
    <mergeCell ref="H27:H28"/>
    <mergeCell ref="D27:E27"/>
    <mergeCell ref="E21:G21"/>
    <mergeCell ref="C20:D20"/>
    <mergeCell ref="C22:D22"/>
    <mergeCell ref="E22:G22"/>
    <mergeCell ref="C36:C38"/>
    <mergeCell ref="C26:C28"/>
    <mergeCell ref="C3:D3"/>
    <mergeCell ref="C4:L4"/>
    <mergeCell ref="C5:L6"/>
    <mergeCell ref="E14:G14"/>
    <mergeCell ref="H14:J14"/>
    <mergeCell ref="C9:D9"/>
    <mergeCell ref="C14:D14"/>
    <mergeCell ref="F11:H11"/>
    <mergeCell ref="I8:J8"/>
    <mergeCell ref="I11:J11"/>
    <mergeCell ref="I9:J10"/>
    <mergeCell ref="I12:J13"/>
    <mergeCell ref="C10:D12"/>
    <mergeCell ref="E10:E12"/>
    <mergeCell ref="F27:F28"/>
    <mergeCell ref="G27:G28"/>
    <mergeCell ref="E15:G15"/>
    <mergeCell ref="E17:G17"/>
    <mergeCell ref="C21:D21"/>
    <mergeCell ref="E19:G19"/>
    <mergeCell ref="E18:G18"/>
    <mergeCell ref="C18:D18"/>
    <mergeCell ref="C19:D19"/>
    <mergeCell ref="D26:H26"/>
    <mergeCell ref="E23:G23"/>
    <mergeCell ref="C23:D23"/>
    <mergeCell ref="C15:D15"/>
    <mergeCell ref="E20:G20"/>
    <mergeCell ref="C17:D17"/>
  </mergeCells>
  <phoneticPr fontId="3"/>
  <conditionalFormatting sqref="C3:D3 D29:H33 D39:K88 E14:G23">
    <cfRule type="expression" dxfId="6" priority="13" stopIfTrue="1">
      <formula>#REF!="女子"</formula>
    </cfRule>
  </conditionalFormatting>
  <dataValidations count="5">
    <dataValidation type="list" allowBlank="1" showInputMessage="1" showErrorMessage="1" sqref="K39:K88" xr:uid="{00000000-0002-0000-0000-000000000000}">
      <formula1>$S$10:$S$12</formula1>
    </dataValidation>
    <dataValidation type="list" allowBlank="1" showInputMessage="1" showErrorMessage="1" sqref="H39:H88" xr:uid="{00000000-0002-0000-0000-000001000000}">
      <formula1>$T$10:$T$56</formula1>
    </dataValidation>
    <dataValidation type="list" allowBlank="1" showInputMessage="1" showErrorMessage="1" sqref="I39:I88" xr:uid="{00000000-0002-0000-0000-000002000000}">
      <formula1>$U$10:$U$21</formula1>
    </dataValidation>
    <dataValidation type="list" allowBlank="1" showInputMessage="1" showErrorMessage="1" sqref="J39:J88" xr:uid="{00000000-0002-0000-0000-000003000000}">
      <formula1>$V$10:$V$40</formula1>
    </dataValidation>
    <dataValidation type="list" allowBlank="1" showInputMessage="1" showErrorMessage="1" sqref="F29:H33" xr:uid="{00000000-0002-0000-0000-000004000000}">
      <formula1>"○"</formula1>
    </dataValidation>
  </dataValidations>
  <pageMargins left="0.78700000000000003" right="0.78700000000000003" top="0.98399999999999999" bottom="0.98399999999999999" header="0.51200000000000001" footer="0.51200000000000001"/>
  <pageSetup paperSize="9" orientation="portrait" horizontalDpi="300" verticalDpi="300"/>
  <headerFooter alignWithMargins="0"/>
  <ignoredErrors>
    <ignoredError sqref="M40 M41:M108" evalError="1"/>
  </ignoredErrors>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AJ88"/>
  <sheetViews>
    <sheetView view="pageBreakPreview" zoomScaleNormal="100" zoomScaleSheetLayoutView="100" workbookViewId="0">
      <selection activeCell="G10" sqref="G10:K11"/>
    </sheetView>
  </sheetViews>
  <sheetFormatPr defaultRowHeight="13.5"/>
  <cols>
    <col min="1" max="1" width="14.75" style="20" customWidth="1"/>
    <col min="2" max="2" width="9.375" style="20" customWidth="1"/>
    <col min="3" max="4" width="5" style="20" customWidth="1"/>
    <col min="5" max="24" width="3.125" style="20" customWidth="1"/>
    <col min="25" max="25" width="11.625" style="20" customWidth="1"/>
    <col min="26" max="29" width="3.125" style="20" customWidth="1"/>
    <col min="30" max="30" width="2.75" style="20" customWidth="1"/>
    <col min="31" max="33" width="2.625" style="20" customWidth="1"/>
    <col min="34" max="35" width="3.125" style="20" customWidth="1"/>
    <col min="36" max="36" width="14.875" style="20" bestFit="1" customWidth="1"/>
    <col min="37" max="109" width="3.125" style="20" customWidth="1"/>
    <col min="110" max="16384" width="9" style="20"/>
  </cols>
  <sheetData>
    <row r="1" spans="1:33" ht="24">
      <c r="E1" s="302" t="s">
        <v>200</v>
      </c>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24">
      <c r="E2" s="302" t="s">
        <v>201</v>
      </c>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row>
    <row r="3" spans="1:33" ht="29.25" customHeight="1">
      <c r="E3" s="303" t="s">
        <v>318</v>
      </c>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row>
    <row r="4" spans="1:33" ht="29.25" customHeight="1">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row>
    <row r="5" spans="1:33" ht="24">
      <c r="E5" s="324" t="s">
        <v>304</v>
      </c>
      <c r="F5" s="324"/>
      <c r="G5" s="324"/>
      <c r="H5" s="137"/>
      <c r="I5" s="137"/>
      <c r="J5" s="137"/>
      <c r="K5" s="137"/>
      <c r="L5" s="137"/>
      <c r="M5" s="137"/>
      <c r="N5" s="137"/>
      <c r="O5" s="137"/>
      <c r="P5" s="137"/>
      <c r="Q5" s="137"/>
      <c r="R5" s="137"/>
      <c r="S5" s="137"/>
      <c r="T5" s="137"/>
      <c r="U5" s="137"/>
      <c r="V5" s="137"/>
      <c r="W5" s="137"/>
      <c r="X5" s="137"/>
      <c r="Y5" s="137"/>
      <c r="Z5" s="137"/>
      <c r="AA5" s="137"/>
      <c r="AB5" s="137"/>
      <c r="AC5" s="137"/>
      <c r="AD5" s="137"/>
      <c r="AE5" s="21"/>
      <c r="AF5" s="241" t="s">
        <v>65</v>
      </c>
      <c r="AG5" s="242"/>
    </row>
    <row r="6" spans="1:33" ht="25.5">
      <c r="E6" s="325">
        <f>基礎データ!E10</f>
        <v>1</v>
      </c>
      <c r="F6" s="325"/>
      <c r="G6" s="325"/>
      <c r="H6" s="138"/>
      <c r="I6" s="138"/>
      <c r="J6" s="233" t="s">
        <v>310</v>
      </c>
      <c r="K6" s="233"/>
      <c r="L6" s="233">
        <f>基礎データ!I9</f>
        <v>79</v>
      </c>
      <c r="M6" s="233"/>
      <c r="N6" s="234" t="s">
        <v>311</v>
      </c>
      <c r="O6" s="234"/>
      <c r="P6" s="234"/>
      <c r="Q6" s="234"/>
      <c r="R6" s="234"/>
      <c r="S6" s="234"/>
      <c r="T6" s="234"/>
      <c r="U6" s="234"/>
      <c r="V6" s="234"/>
      <c r="W6" s="234"/>
      <c r="X6" s="234"/>
      <c r="Y6" s="234"/>
      <c r="Z6" s="234"/>
      <c r="AA6" s="234"/>
      <c r="AB6" s="234"/>
      <c r="AC6" s="234"/>
      <c r="AD6" s="138"/>
      <c r="AE6" s="138"/>
      <c r="AF6" s="138"/>
      <c r="AG6" s="138"/>
    </row>
    <row r="7" spans="1:33" ht="24">
      <c r="E7" s="318" t="s">
        <v>320</v>
      </c>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7"/>
      <c r="AG7" s="317"/>
    </row>
    <row r="8" spans="1:33">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row>
    <row r="9" spans="1:33" ht="15.75" customHeight="1">
      <c r="C9" s="260" t="s">
        <v>191</v>
      </c>
      <c r="E9" s="415" t="s">
        <v>185</v>
      </c>
      <c r="F9" s="416"/>
      <c r="G9" s="415" t="str">
        <f>IF(基礎データ!E14="","",基礎データ!E14)</f>
        <v/>
      </c>
      <c r="H9" s="370"/>
      <c r="I9" s="370"/>
      <c r="J9" s="370"/>
      <c r="K9" s="176"/>
      <c r="L9" s="409"/>
      <c r="M9" s="409"/>
      <c r="N9" s="409"/>
      <c r="O9" s="410"/>
      <c r="P9" s="235"/>
      <c r="Q9" s="236"/>
      <c r="R9" s="236"/>
      <c r="S9" s="236"/>
      <c r="T9" s="236"/>
      <c r="U9" s="236"/>
      <c r="V9" s="236"/>
      <c r="W9" s="237"/>
      <c r="X9" s="411" t="s">
        <v>5</v>
      </c>
      <c r="Y9" s="52" t="s">
        <v>70</v>
      </c>
      <c r="Z9" s="321" t="str">
        <f>IF(基礎データ!E20="","",基礎データ!E20)</f>
        <v/>
      </c>
      <c r="AA9" s="321"/>
      <c r="AB9" s="321"/>
      <c r="AC9" s="321"/>
      <c r="AD9" s="321"/>
      <c r="AE9" s="321"/>
      <c r="AF9" s="321"/>
      <c r="AG9" s="322"/>
    </row>
    <row r="10" spans="1:33" ht="15.75" customHeight="1">
      <c r="C10" s="260"/>
      <c r="E10" s="270" t="s">
        <v>171</v>
      </c>
      <c r="F10" s="271"/>
      <c r="G10" s="270" t="str">
        <f>IF(基礎データ!E15="","",基礎データ!E15)</f>
        <v/>
      </c>
      <c r="H10" s="271"/>
      <c r="I10" s="271"/>
      <c r="J10" s="271"/>
      <c r="K10" s="271"/>
      <c r="L10" s="405" t="str">
        <f>基礎データ!E16</f>
        <v>高等学校</v>
      </c>
      <c r="M10" s="405"/>
      <c r="N10" s="405"/>
      <c r="O10" s="406"/>
      <c r="P10" s="311" t="s">
        <v>303</v>
      </c>
      <c r="Q10" s="312"/>
      <c r="R10" s="312"/>
      <c r="S10" s="312"/>
      <c r="T10" s="312"/>
      <c r="U10" s="312"/>
      <c r="V10" s="312"/>
      <c r="W10" s="313"/>
      <c r="X10" s="412"/>
      <c r="Y10" s="323" t="str">
        <f>IF(基礎データ!E21="","",基礎データ!E21)</f>
        <v/>
      </c>
      <c r="Z10" s="307"/>
      <c r="AA10" s="307"/>
      <c r="AB10" s="307"/>
      <c r="AC10" s="307"/>
      <c r="AD10" s="307"/>
      <c r="AE10" s="307"/>
      <c r="AF10" s="307"/>
      <c r="AG10" s="308"/>
    </row>
    <row r="11" spans="1:33" ht="15.75" customHeight="1">
      <c r="C11" s="260"/>
      <c r="E11" s="272"/>
      <c r="F11" s="273"/>
      <c r="G11" s="365"/>
      <c r="H11" s="366"/>
      <c r="I11" s="366"/>
      <c r="J11" s="366"/>
      <c r="K11" s="366"/>
      <c r="L11" s="407"/>
      <c r="M11" s="407"/>
      <c r="N11" s="407"/>
      <c r="O11" s="408"/>
      <c r="P11" s="157"/>
      <c r="Q11" s="158"/>
      <c r="R11" s="158"/>
      <c r="S11" s="158"/>
      <c r="T11" s="158"/>
      <c r="U11" s="314" t="str">
        <f>基礎データ!E16</f>
        <v>高等学校</v>
      </c>
      <c r="V11" s="315"/>
      <c r="W11" s="316"/>
      <c r="X11" s="412"/>
      <c r="Y11" s="323"/>
      <c r="Z11" s="307"/>
      <c r="AA11" s="307"/>
      <c r="AB11" s="307"/>
      <c r="AC11" s="307"/>
      <c r="AD11" s="307"/>
      <c r="AE11" s="307"/>
      <c r="AF11" s="307"/>
      <c r="AG11" s="308"/>
    </row>
    <row r="12" spans="1:33" ht="15.75" customHeight="1" thickBot="1">
      <c r="C12" s="260"/>
      <c r="E12" s="235" t="s">
        <v>186</v>
      </c>
      <c r="F12" s="236"/>
      <c r="G12" s="284" t="str">
        <f>IF(基礎データ!E18="","",基礎データ!E18)</f>
        <v/>
      </c>
      <c r="H12" s="282"/>
      <c r="I12" s="282"/>
      <c r="J12" s="282"/>
      <c r="K12" s="282"/>
      <c r="L12" s="282"/>
      <c r="M12" s="282"/>
      <c r="N12" s="282" t="str">
        <f>IF(基礎データ!E19="","","携帯電話("&amp;基礎データ!E19&amp;")")</f>
        <v/>
      </c>
      <c r="O12" s="282"/>
      <c r="P12" s="282"/>
      <c r="Q12" s="282"/>
      <c r="R12" s="282"/>
      <c r="S12" s="282"/>
      <c r="T12" s="309"/>
      <c r="U12" s="309"/>
      <c r="V12" s="309"/>
      <c r="W12" s="310"/>
      <c r="X12" s="412"/>
      <c r="Y12" s="76" t="s">
        <v>192</v>
      </c>
      <c r="Z12" s="307" t="str">
        <f>IF(基礎データ!E22="","",基礎データ!E22)</f>
        <v/>
      </c>
      <c r="AA12" s="307"/>
      <c r="AB12" s="307"/>
      <c r="AC12" s="307"/>
      <c r="AD12" s="307"/>
      <c r="AE12" s="307"/>
      <c r="AF12" s="307"/>
      <c r="AG12" s="308"/>
    </row>
    <row r="13" spans="1:33" ht="15.75" customHeight="1" thickBot="1">
      <c r="C13" s="260"/>
      <c r="E13" s="286"/>
      <c r="F13" s="287"/>
      <c r="G13" s="285" t="s">
        <v>46</v>
      </c>
      <c r="H13" s="285" t="s">
        <v>73</v>
      </c>
      <c r="I13" s="285"/>
      <c r="J13" s="285"/>
      <c r="K13" s="285"/>
      <c r="L13" s="285"/>
      <c r="M13" s="285"/>
      <c r="N13" s="284" t="s">
        <v>188</v>
      </c>
      <c r="O13" s="282"/>
      <c r="P13" s="282" t="s">
        <v>189</v>
      </c>
      <c r="Q13" s="282"/>
      <c r="R13" s="282" t="s">
        <v>47</v>
      </c>
      <c r="S13" s="283"/>
      <c r="T13" s="292" t="s">
        <v>187</v>
      </c>
      <c r="U13" s="293"/>
      <c r="V13" s="293"/>
      <c r="W13" s="294"/>
      <c r="X13" s="413"/>
      <c r="Y13" s="53" t="s">
        <v>193</v>
      </c>
      <c r="Z13" s="319" t="str">
        <f>IF(基礎データ!E23="","",基礎データ!E23)</f>
        <v/>
      </c>
      <c r="AA13" s="319"/>
      <c r="AB13" s="319"/>
      <c r="AC13" s="319"/>
      <c r="AD13" s="319"/>
      <c r="AE13" s="319"/>
      <c r="AF13" s="319"/>
      <c r="AG13" s="320"/>
    </row>
    <row r="14" spans="1:33" ht="15.75" customHeight="1" thickBot="1">
      <c r="A14" s="68" t="s">
        <v>63</v>
      </c>
      <c r="C14" s="260"/>
      <c r="E14" s="288"/>
      <c r="F14" s="289"/>
      <c r="G14" s="285"/>
      <c r="H14" s="285"/>
      <c r="I14" s="285"/>
      <c r="J14" s="285"/>
      <c r="K14" s="285"/>
      <c r="L14" s="285"/>
      <c r="M14" s="285"/>
      <c r="N14" s="284"/>
      <c r="O14" s="282"/>
      <c r="P14" s="282"/>
      <c r="Q14" s="282"/>
      <c r="R14" s="282"/>
      <c r="S14" s="283"/>
      <c r="T14" s="183">
        <f>基礎データ!K10</f>
        <v>0</v>
      </c>
      <c r="U14" s="184">
        <f>基礎データ!L10</f>
        <v>0</v>
      </c>
      <c r="V14" s="184">
        <f>基礎データ!M10</f>
        <v>0</v>
      </c>
      <c r="W14" s="185">
        <f>基礎データ!N10</f>
        <v>0</v>
      </c>
      <c r="X14" s="414"/>
      <c r="Y14" s="54"/>
      <c r="Z14" s="319"/>
      <c r="AA14" s="319"/>
      <c r="AB14" s="319"/>
      <c r="AC14" s="319"/>
      <c r="AD14" s="319"/>
      <c r="AE14" s="319"/>
      <c r="AF14" s="319"/>
      <c r="AG14" s="320"/>
    </row>
    <row r="15" spans="1:33" ht="19.5" customHeight="1">
      <c r="A15" s="69" t="str">
        <f>基礎データ!C29&amp;" 　"&amp;基礎データ!D29&amp;基礎データ!E29</f>
        <v>1 　</v>
      </c>
      <c r="C15" s="136"/>
      <c r="E15" s="288"/>
      <c r="F15" s="289"/>
      <c r="G15" s="94">
        <v>1</v>
      </c>
      <c r="H15" s="361" t="str">
        <f>IF(C15="","",VLOOKUP(C15,基礎データ!$C$29:$H$33,2))</f>
        <v/>
      </c>
      <c r="I15" s="275"/>
      <c r="J15" s="275"/>
      <c r="K15" s="274" t="str">
        <f>IF(C15="","",VLOOKUP(C15,基礎データ!$C$29:$H$33,3))</f>
        <v/>
      </c>
      <c r="L15" s="275"/>
      <c r="M15" s="362"/>
      <c r="N15" s="361" t="str">
        <f>IF(C15="","",IF(基礎データ!F29="","",基礎データ!F29))</f>
        <v/>
      </c>
      <c r="O15" s="364"/>
      <c r="P15" s="274" t="str">
        <f>IF(C15="","",IF(基礎データ!G29="","",基礎データ!G29))</f>
        <v/>
      </c>
      <c r="Q15" s="364"/>
      <c r="R15" s="274" t="str">
        <f>IF(C15="","",IF(基礎データ!H29="","",基礎データ!H29))</f>
        <v/>
      </c>
      <c r="S15" s="275"/>
      <c r="T15" s="159"/>
      <c r="U15" s="160"/>
      <c r="V15" s="160"/>
      <c r="W15" s="161"/>
      <c r="X15" s="331" t="s">
        <v>324</v>
      </c>
      <c r="Y15" s="340"/>
      <c r="Z15" s="343" t="s">
        <v>326</v>
      </c>
      <c r="AA15" s="344"/>
      <c r="AB15" s="349" t="s">
        <v>325</v>
      </c>
      <c r="AC15" s="352"/>
      <c r="AD15" s="353"/>
      <c r="AE15" s="353"/>
      <c r="AF15" s="353"/>
      <c r="AG15" s="354"/>
    </row>
    <row r="16" spans="1:33" ht="19.5" customHeight="1">
      <c r="A16" s="69" t="str">
        <f>基礎データ!C30&amp;" 　"&amp;基礎データ!D30&amp;基礎データ!E30</f>
        <v>2 　</v>
      </c>
      <c r="C16" s="136"/>
      <c r="E16" s="288"/>
      <c r="F16" s="289"/>
      <c r="G16" s="95">
        <v>2</v>
      </c>
      <c r="H16" s="304" t="str">
        <f>IF(C16="","",VLOOKUP(C16,基礎データ!$C$29:$H$33,2))</f>
        <v/>
      </c>
      <c r="I16" s="329"/>
      <c r="J16" s="329"/>
      <c r="K16" s="306" t="str">
        <f>IF(C16="","",VLOOKUP(C16,基礎データ!$C$29:$H$33,3))</f>
        <v/>
      </c>
      <c r="L16" s="329"/>
      <c r="M16" s="363"/>
      <c r="N16" s="304" t="str">
        <f>IF(C16="","",IF(基礎データ!F30="","",基礎データ!F30))</f>
        <v/>
      </c>
      <c r="O16" s="305"/>
      <c r="P16" s="306" t="str">
        <f>IF(C16="","",IF(基礎データ!G30="","",基礎データ!G30))</f>
        <v/>
      </c>
      <c r="Q16" s="305"/>
      <c r="R16" s="306" t="str">
        <f>IF(C16="","",IF(基礎データ!H30="","",基礎データ!H30))</f>
        <v/>
      </c>
      <c r="S16" s="329"/>
      <c r="T16" s="162"/>
      <c r="U16" s="163"/>
      <c r="V16" s="163"/>
      <c r="W16" s="164"/>
      <c r="X16" s="332"/>
      <c r="Y16" s="341"/>
      <c r="Z16" s="345"/>
      <c r="AA16" s="346"/>
      <c r="AB16" s="350"/>
      <c r="AC16" s="355"/>
      <c r="AD16" s="356"/>
      <c r="AE16" s="356"/>
      <c r="AF16" s="356"/>
      <c r="AG16" s="357"/>
    </row>
    <row r="17" spans="1:33" ht="19.5" customHeight="1">
      <c r="A17" s="69" t="str">
        <f>基礎データ!C31&amp;" 　"&amp;基礎データ!D31&amp;基礎データ!E31</f>
        <v>3 　</v>
      </c>
      <c r="C17" s="136"/>
      <c r="E17" s="288"/>
      <c r="F17" s="289"/>
      <c r="G17" s="95">
        <v>3</v>
      </c>
      <c r="H17" s="304" t="str">
        <f>IF(C17="","",VLOOKUP(C17,基礎データ!$C$29:$H$33,2))</f>
        <v/>
      </c>
      <c r="I17" s="329"/>
      <c r="J17" s="329"/>
      <c r="K17" s="306" t="str">
        <f>IF(C17="","",VLOOKUP(C17,基礎データ!$C$29:$H$33,3))</f>
        <v/>
      </c>
      <c r="L17" s="329"/>
      <c r="M17" s="363"/>
      <c r="N17" s="304" t="str">
        <f>IF(C17="","",IF(基礎データ!F31="","",基礎データ!F31))</f>
        <v/>
      </c>
      <c r="O17" s="305"/>
      <c r="P17" s="306" t="str">
        <f>IF(C17="","",IF(基礎データ!G31="","",基礎データ!G31))</f>
        <v/>
      </c>
      <c r="Q17" s="305"/>
      <c r="R17" s="306" t="str">
        <f>IF(C17="","",IF(基礎データ!H31="","",基礎データ!H31))</f>
        <v/>
      </c>
      <c r="S17" s="329"/>
      <c r="T17" s="162"/>
      <c r="U17" s="163"/>
      <c r="V17" s="163"/>
      <c r="W17" s="164"/>
      <c r="X17" s="332"/>
      <c r="Y17" s="341"/>
      <c r="Z17" s="345"/>
      <c r="AA17" s="346"/>
      <c r="AB17" s="350"/>
      <c r="AC17" s="355"/>
      <c r="AD17" s="356"/>
      <c r="AE17" s="356"/>
      <c r="AF17" s="356"/>
      <c r="AG17" s="357"/>
    </row>
    <row r="18" spans="1:33" ht="19.5" customHeight="1">
      <c r="A18" s="69" t="str">
        <f>基礎データ!C32&amp;" 　"&amp;基礎データ!D32&amp;基礎データ!E32</f>
        <v>4 　</v>
      </c>
      <c r="C18" s="136"/>
      <c r="E18" s="288"/>
      <c r="F18" s="289"/>
      <c r="G18" s="96">
        <v>4</v>
      </c>
      <c r="H18" s="255" t="str">
        <f>IF(C18="","",VLOOKUP(C18,基礎データ!$C$29:$H$33,2))</f>
        <v/>
      </c>
      <c r="I18" s="244"/>
      <c r="J18" s="244"/>
      <c r="K18" s="243" t="str">
        <f>IF(C18="","",VLOOKUP(C18,基礎データ!$C$29:$H$33,3))</f>
        <v/>
      </c>
      <c r="L18" s="244"/>
      <c r="M18" s="245"/>
      <c r="N18" s="255" t="str">
        <f>IF(C18="","",IF(基礎データ!F32="","",基礎データ!F32))</f>
        <v/>
      </c>
      <c r="O18" s="276"/>
      <c r="P18" s="243" t="str">
        <f>IF(C18="","",IF(基礎データ!G32="","",基礎データ!G32))</f>
        <v/>
      </c>
      <c r="Q18" s="276"/>
      <c r="R18" s="243" t="str">
        <f>IF(C18="","",IF(基礎データ!H32="","",基礎データ!H32))</f>
        <v/>
      </c>
      <c r="S18" s="244"/>
      <c r="T18" s="162"/>
      <c r="U18" s="163"/>
      <c r="V18" s="163"/>
      <c r="W18" s="164"/>
      <c r="X18" s="332"/>
      <c r="Y18" s="341"/>
      <c r="Z18" s="345"/>
      <c r="AA18" s="346"/>
      <c r="AB18" s="350"/>
      <c r="AC18" s="355"/>
      <c r="AD18" s="356"/>
      <c r="AE18" s="356"/>
      <c r="AF18" s="356"/>
      <c r="AG18" s="357"/>
    </row>
    <row r="19" spans="1:33" ht="19.5" customHeight="1" thickBot="1">
      <c r="A19" s="69" t="str">
        <f>基礎データ!C33&amp;" 　"&amp;基礎データ!D33&amp;基礎データ!E33</f>
        <v>5 　</v>
      </c>
      <c r="C19" s="136"/>
      <c r="E19" s="290"/>
      <c r="F19" s="291"/>
      <c r="G19" s="89">
        <v>5</v>
      </c>
      <c r="H19" s="365" t="str">
        <f>IF(C19="","",VLOOKUP(C19,基礎データ!$C$29:$H$33,2))</f>
        <v/>
      </c>
      <c r="I19" s="366"/>
      <c r="J19" s="366"/>
      <c r="K19" s="367" t="str">
        <f>IF(C19="","",VLOOKUP(C19,基礎データ!$C$29:$H$33,3))</f>
        <v/>
      </c>
      <c r="L19" s="366"/>
      <c r="M19" s="368"/>
      <c r="N19" s="295" t="str">
        <f>IF(C19="","",IF(基礎データ!F33="","",基礎データ!F33))</f>
        <v/>
      </c>
      <c r="O19" s="296"/>
      <c r="P19" s="297" t="str">
        <f>IF(C19="","",IF(基礎データ!G33="","",基礎データ!G33))</f>
        <v/>
      </c>
      <c r="Q19" s="296"/>
      <c r="R19" s="297" t="str">
        <f>IF(C19="","",IF(基礎データ!H33="","",基礎データ!H33))</f>
        <v/>
      </c>
      <c r="S19" s="298"/>
      <c r="T19" s="165"/>
      <c r="U19" s="166"/>
      <c r="V19" s="166"/>
      <c r="W19" s="167"/>
      <c r="X19" s="333"/>
      <c r="Y19" s="342"/>
      <c r="Z19" s="347"/>
      <c r="AA19" s="348"/>
      <c r="AB19" s="351"/>
      <c r="AC19" s="358"/>
      <c r="AD19" s="359"/>
      <c r="AE19" s="359"/>
      <c r="AF19" s="359"/>
      <c r="AG19" s="360"/>
    </row>
    <row r="20" spans="1:33" ht="19.5" customHeight="1" thickBot="1">
      <c r="A20" s="98"/>
      <c r="C20" s="23"/>
      <c r="D20" s="24"/>
      <c r="E20" s="25"/>
      <c r="F20" s="25"/>
      <c r="G20" s="25"/>
      <c r="H20" s="25"/>
      <c r="I20" s="22"/>
      <c r="J20" s="22"/>
      <c r="K20" s="22"/>
      <c r="L20" s="22"/>
      <c r="M20" s="22"/>
      <c r="N20" s="22"/>
      <c r="O20" s="22"/>
      <c r="P20" s="22"/>
      <c r="Q20" s="22"/>
      <c r="R20" s="22"/>
      <c r="S20" s="22"/>
      <c r="T20" s="22"/>
      <c r="U20" s="22"/>
      <c r="V20" s="22"/>
      <c r="W20" s="22"/>
      <c r="X20" s="26"/>
      <c r="Y20" s="21"/>
      <c r="Z20" s="21"/>
      <c r="AA20" s="21"/>
      <c r="AB20" s="21"/>
      <c r="AC20" s="21"/>
      <c r="AD20" s="21"/>
      <c r="AE20" s="21"/>
      <c r="AF20" s="21"/>
      <c r="AG20" s="21"/>
    </row>
    <row r="21" spans="1:33" s="27" customFormat="1" ht="36" customHeight="1">
      <c r="C21" s="391" t="s">
        <v>64</v>
      </c>
      <c r="D21" s="396"/>
      <c r="E21" s="398"/>
      <c r="F21" s="386" t="s">
        <v>67</v>
      </c>
      <c r="G21" s="387"/>
      <c r="H21" s="387"/>
      <c r="I21" s="387"/>
      <c r="J21" s="387"/>
      <c r="K21" s="387"/>
      <c r="L21" s="387"/>
      <c r="M21" s="387"/>
      <c r="N21" s="387"/>
      <c r="O21" s="387"/>
      <c r="P21" s="387"/>
      <c r="Q21" s="387"/>
      <c r="R21" s="334" t="s">
        <v>43</v>
      </c>
      <c r="S21" s="339" t="s">
        <v>3</v>
      </c>
      <c r="T21" s="339"/>
      <c r="U21" s="339"/>
      <c r="V21" s="339"/>
      <c r="W21" s="339" t="s">
        <v>4</v>
      </c>
      <c r="X21" s="339"/>
      <c r="Y21" s="336" t="s">
        <v>44</v>
      </c>
      <c r="Z21" s="336"/>
      <c r="AA21" s="336"/>
      <c r="AB21" s="336"/>
      <c r="AC21" s="336"/>
      <c r="AD21" s="336"/>
      <c r="AE21" s="336"/>
      <c r="AF21" s="336"/>
      <c r="AG21" s="337"/>
    </row>
    <row r="22" spans="1:33" s="27" customFormat="1" ht="39.75" customHeight="1">
      <c r="A22" s="28" t="s">
        <v>63</v>
      </c>
      <c r="C22" s="392"/>
      <c r="D22" s="397"/>
      <c r="E22" s="399"/>
      <c r="F22" s="297" t="s">
        <v>42</v>
      </c>
      <c r="G22" s="298"/>
      <c r="H22" s="298"/>
      <c r="I22" s="298"/>
      <c r="J22" s="298"/>
      <c r="K22" s="296"/>
      <c r="L22" s="375" t="s">
        <v>41</v>
      </c>
      <c r="M22" s="376"/>
      <c r="N22" s="376"/>
      <c r="O22" s="376"/>
      <c r="P22" s="376"/>
      <c r="Q22" s="377"/>
      <c r="R22" s="335"/>
      <c r="S22" s="285"/>
      <c r="T22" s="285"/>
      <c r="U22" s="285"/>
      <c r="V22" s="285"/>
      <c r="W22" s="285"/>
      <c r="X22" s="285"/>
      <c r="Y22" s="324"/>
      <c r="Z22" s="324"/>
      <c r="AA22" s="324"/>
      <c r="AB22" s="324"/>
      <c r="AC22" s="324"/>
      <c r="AD22" s="324"/>
      <c r="AE22" s="324"/>
      <c r="AF22" s="324"/>
      <c r="AG22" s="338"/>
    </row>
    <row r="23" spans="1:33" s="27" customFormat="1" ht="19.5" customHeight="1">
      <c r="A23" s="70" t="str">
        <f>基礎データ!C39&amp;" 　"&amp;基礎データ!D39&amp;基礎データ!E39</f>
        <v>1 　</v>
      </c>
      <c r="C23" s="18"/>
      <c r="D23" s="29"/>
      <c r="E23" s="114">
        <v>1</v>
      </c>
      <c r="F23" s="238" t="str">
        <f>IF(C23="","",VLOOKUP(C23,基礎データ!$C$39:$M$88,2))</f>
        <v/>
      </c>
      <c r="G23" s="239"/>
      <c r="H23" s="239"/>
      <c r="I23" s="369" t="str">
        <f>IF(C23="","",VLOOKUP(C23,基礎データ!$C$39:$M$88,3))</f>
        <v/>
      </c>
      <c r="J23" s="370"/>
      <c r="K23" s="371"/>
      <c r="L23" s="238" t="str">
        <f>IF(C23="","",VLOOKUP(C23,基礎データ!$C$39:$M$88,4))</f>
        <v/>
      </c>
      <c r="M23" s="239"/>
      <c r="N23" s="239"/>
      <c r="O23" s="238" t="str">
        <f>IF(C23="","",VLOOKUP(C23,基礎データ!$C$39:$M$88,5))</f>
        <v/>
      </c>
      <c r="P23" s="239"/>
      <c r="Q23" s="239"/>
      <c r="R23" s="84" t="str">
        <f>IF(C23="","",VLOOKUP(C23,基礎データ!$C$39:$M$88,9))</f>
        <v/>
      </c>
      <c r="S23" s="330" t="str">
        <f>IF(C23="","",VLOOKUP(C23,基礎データ!$C$39:$M$88,11))</f>
        <v/>
      </c>
      <c r="T23" s="330">
        <f>IF(E23="","",VLOOKUP(E23,基礎データ!$C$39:$L$108,9))</f>
        <v>0</v>
      </c>
      <c r="U23" s="330" t="str">
        <f>IF(F23="","",VLOOKUP(F23,基礎データ!$C$39:$L$108,9))</f>
        <v/>
      </c>
      <c r="V23" s="330" t="str">
        <f>IF(G23="","",VLOOKUP(G23,基礎データ!$C$39:$L$108,9))</f>
        <v/>
      </c>
      <c r="W23" s="281" t="str">
        <f>IF(C23&gt;0,VLOOKUP(C23,基礎データ!$C$39:$M$88,10),"")</f>
        <v/>
      </c>
      <c r="X23" s="281"/>
      <c r="Y23" s="326"/>
      <c r="Z23" s="326"/>
      <c r="AA23" s="326"/>
      <c r="AB23" s="326"/>
      <c r="AC23" s="326"/>
      <c r="AD23" s="326"/>
      <c r="AE23" s="326"/>
      <c r="AF23" s="326"/>
      <c r="AG23" s="327"/>
    </row>
    <row r="24" spans="1:33" s="27" customFormat="1" ht="19.5" customHeight="1">
      <c r="A24" s="70" t="str">
        <f>基礎データ!C40&amp;" 　"&amp;基礎データ!D40&amp;基礎データ!E40</f>
        <v>2 　</v>
      </c>
      <c r="C24" s="18"/>
      <c r="D24" s="29"/>
      <c r="E24" s="115">
        <v>2</v>
      </c>
      <c r="F24" s="243" t="str">
        <f>IF(C24="","",VLOOKUP(C24,基礎データ!$C$39:$M$88,2))</f>
        <v/>
      </c>
      <c r="G24" s="244"/>
      <c r="H24" s="276"/>
      <c r="I24" s="243" t="str">
        <f>IF(C24="","",VLOOKUP(C24,基礎データ!$C$39:$M$88,3))</f>
        <v/>
      </c>
      <c r="J24" s="244"/>
      <c r="K24" s="276"/>
      <c r="L24" s="243" t="str">
        <f>IF(C24="","",VLOOKUP(C24,基礎データ!$C$39:$M$88,4))</f>
        <v/>
      </c>
      <c r="M24" s="244"/>
      <c r="N24" s="276"/>
      <c r="O24" s="243" t="str">
        <f>IF(C24="","",VLOOKUP(C24,基礎データ!$C$39:$M$88,5))</f>
        <v/>
      </c>
      <c r="P24" s="244"/>
      <c r="Q24" s="245"/>
      <c r="R24" s="85" t="str">
        <f>IF(C24="","",VLOOKUP(C24,基礎データ!$C$39:$M$88,9))</f>
        <v/>
      </c>
      <c r="S24" s="248" t="str">
        <f>IF(C24="","",VLOOKUP(C24,基礎データ!$C$39:$M$88,11))</f>
        <v/>
      </c>
      <c r="T24" s="249">
        <f>IF(E24="","",VLOOKUP(E24,基礎データ!$C$39:$L$108,9))</f>
        <v>0</v>
      </c>
      <c r="U24" s="249" t="str">
        <f>IF(F24="","",VLOOKUP(F24,基礎データ!$C$39:$L$108,9))</f>
        <v/>
      </c>
      <c r="V24" s="250" t="str">
        <f>IF(G24="","",VLOOKUP(G24,基礎データ!$C$39:$L$108,9))</f>
        <v/>
      </c>
      <c r="W24" s="246" t="str">
        <f>IF(C24&gt;0,VLOOKUP(C24,基礎データ!$C$39:$M$88,10),"")</f>
        <v/>
      </c>
      <c r="X24" s="247"/>
      <c r="Y24" s="253"/>
      <c r="Z24" s="253"/>
      <c r="AA24" s="253"/>
      <c r="AB24" s="253"/>
      <c r="AC24" s="253"/>
      <c r="AD24" s="253"/>
      <c r="AE24" s="253"/>
      <c r="AF24" s="253"/>
      <c r="AG24" s="254"/>
    </row>
    <row r="25" spans="1:33" s="27" customFormat="1" ht="19.5" customHeight="1">
      <c r="A25" s="70" t="str">
        <f>基礎データ!C41&amp;" 　"&amp;基礎データ!D41&amp;基礎データ!E41</f>
        <v>3 　</v>
      </c>
      <c r="C25" s="18"/>
      <c r="D25" s="29"/>
      <c r="E25" s="116">
        <v>3</v>
      </c>
      <c r="F25" s="243" t="str">
        <f>IF(C25="","",VLOOKUP(C25,基礎データ!$C$39:$M$88,2))</f>
        <v/>
      </c>
      <c r="G25" s="244"/>
      <c r="H25" s="276"/>
      <c r="I25" s="243" t="str">
        <f>IF(C25="","",VLOOKUP(C25,基礎データ!$C$39:$M$88,3))</f>
        <v/>
      </c>
      <c r="J25" s="244"/>
      <c r="K25" s="276"/>
      <c r="L25" s="243" t="str">
        <f>IF(C25="","",VLOOKUP(C25,基礎データ!$C$39:$M$88,4))</f>
        <v/>
      </c>
      <c r="M25" s="244"/>
      <c r="N25" s="276"/>
      <c r="O25" s="243" t="str">
        <f>IF(C25="","",VLOOKUP(C25,基礎データ!$C$39:$M$88,5))</f>
        <v/>
      </c>
      <c r="P25" s="244"/>
      <c r="Q25" s="245"/>
      <c r="R25" s="86" t="str">
        <f>IF(C25="","",VLOOKUP(C25,基礎データ!$C$39:$M$88,9))</f>
        <v/>
      </c>
      <c r="S25" s="248" t="str">
        <f>IF(C25="","",VLOOKUP(C25,基礎データ!$C$39:$M$88,11))</f>
        <v/>
      </c>
      <c r="T25" s="249">
        <f>IF(E25="","",VLOOKUP(E25,基礎データ!$C$39:$L$108,9))</f>
        <v>0</v>
      </c>
      <c r="U25" s="249" t="str">
        <f>IF(F25="","",VLOOKUP(F25,基礎データ!$C$39:$L$108,9))</f>
        <v/>
      </c>
      <c r="V25" s="250" t="str">
        <f>IF(G25="","",VLOOKUP(G25,基礎データ!$C$39:$L$108,9))</f>
        <v/>
      </c>
      <c r="W25" s="255" t="str">
        <f>IF(C25&gt;0,VLOOKUP(C25,基礎データ!$C$39:$M$88,10),"")</f>
        <v/>
      </c>
      <c r="X25" s="245"/>
      <c r="Y25" s="258"/>
      <c r="Z25" s="258"/>
      <c r="AA25" s="258"/>
      <c r="AB25" s="258"/>
      <c r="AC25" s="258"/>
      <c r="AD25" s="258"/>
      <c r="AE25" s="258"/>
      <c r="AF25" s="258"/>
      <c r="AG25" s="259"/>
    </row>
    <row r="26" spans="1:33" s="27" customFormat="1" ht="19.5" customHeight="1">
      <c r="A26" s="70" t="str">
        <f>基礎データ!C42&amp;" 　"&amp;基礎データ!D42&amp;基礎データ!E42</f>
        <v>4 　</v>
      </c>
      <c r="C26" s="18"/>
      <c r="D26" s="29"/>
      <c r="E26" s="115">
        <v>4</v>
      </c>
      <c r="F26" s="243" t="str">
        <f>IF(C26="","",VLOOKUP(C26,基礎データ!$C$39:$M$88,2))</f>
        <v/>
      </c>
      <c r="G26" s="244"/>
      <c r="H26" s="276"/>
      <c r="I26" s="243" t="str">
        <f>IF(C26="","",VLOOKUP(C26,基礎データ!$C$39:$M$88,3))</f>
        <v/>
      </c>
      <c r="J26" s="244"/>
      <c r="K26" s="276"/>
      <c r="L26" s="243" t="str">
        <f>IF(C26="","",VLOOKUP(C26,基礎データ!$C$39:$M$88,4))</f>
        <v/>
      </c>
      <c r="M26" s="244"/>
      <c r="N26" s="276"/>
      <c r="O26" s="243" t="str">
        <f>IF(C26="","",VLOOKUP(C26,基礎データ!$C$39:$M$88,5))</f>
        <v/>
      </c>
      <c r="P26" s="244"/>
      <c r="Q26" s="245"/>
      <c r="R26" s="85" t="str">
        <f>IF(C26="","",VLOOKUP(C26,基礎データ!$C$39:$M$88,9))</f>
        <v/>
      </c>
      <c r="S26" s="248" t="str">
        <f>IF(C26="","",VLOOKUP(C26,基礎データ!$C$39:$M$88,11))</f>
        <v/>
      </c>
      <c r="T26" s="249">
        <f>IF(E26="","",VLOOKUP(E26,基礎データ!$C$39:$L$108,9))</f>
        <v>0</v>
      </c>
      <c r="U26" s="249" t="str">
        <f>IF(F26="","",VLOOKUP(F26,基礎データ!$C$39:$L$108,9))</f>
        <v/>
      </c>
      <c r="V26" s="250" t="str">
        <f>IF(G26="","",VLOOKUP(G26,基礎データ!$C$39:$L$108,9))</f>
        <v/>
      </c>
      <c r="W26" s="246" t="str">
        <f>IF(C26&gt;0,VLOOKUP(C26,基礎データ!$C$39:$M$88,10),"")</f>
        <v/>
      </c>
      <c r="X26" s="247"/>
      <c r="Y26" s="253"/>
      <c r="Z26" s="253"/>
      <c r="AA26" s="253"/>
      <c r="AB26" s="253"/>
      <c r="AC26" s="253"/>
      <c r="AD26" s="253"/>
      <c r="AE26" s="253"/>
      <c r="AF26" s="253"/>
      <c r="AG26" s="254"/>
    </row>
    <row r="27" spans="1:33" s="27" customFormat="1" ht="19.5" customHeight="1">
      <c r="A27" s="70" t="str">
        <f>基礎データ!C43&amp;" 　"&amp;基礎データ!D43&amp;基礎データ!E43</f>
        <v>5 　</v>
      </c>
      <c r="C27" s="18"/>
      <c r="D27" s="29"/>
      <c r="E27" s="116">
        <v>5</v>
      </c>
      <c r="F27" s="243" t="str">
        <f>IF(C27="","",VLOOKUP(C27,基礎データ!$C$39:$M$88,2))</f>
        <v/>
      </c>
      <c r="G27" s="244"/>
      <c r="H27" s="276"/>
      <c r="I27" s="243" t="str">
        <f>IF(C27="","",VLOOKUP(C27,基礎データ!$C$39:$M$88,3))</f>
        <v/>
      </c>
      <c r="J27" s="244"/>
      <c r="K27" s="276"/>
      <c r="L27" s="243" t="str">
        <f>IF(C27="","",VLOOKUP(C27,基礎データ!$C$39:$M$88,4))</f>
        <v/>
      </c>
      <c r="M27" s="244"/>
      <c r="N27" s="276"/>
      <c r="O27" s="243" t="str">
        <f>IF(C27="","",VLOOKUP(C27,基礎データ!$C$39:$M$88,5))</f>
        <v/>
      </c>
      <c r="P27" s="244"/>
      <c r="Q27" s="245"/>
      <c r="R27" s="86" t="str">
        <f>IF(C27="","",VLOOKUP(C27,基礎データ!$C$39:$M$88,9))</f>
        <v/>
      </c>
      <c r="S27" s="248" t="str">
        <f>IF(C27="","",VLOOKUP(C27,基礎データ!$C$39:$M$88,11))</f>
        <v/>
      </c>
      <c r="T27" s="249">
        <f>IF(E27="","",VLOOKUP(E27,基礎データ!$C$39:$L$108,9))</f>
        <v>0</v>
      </c>
      <c r="U27" s="249" t="str">
        <f>IF(F27="","",VLOOKUP(F27,基礎データ!$C$39:$L$108,9))</f>
        <v/>
      </c>
      <c r="V27" s="250" t="str">
        <f>IF(G27="","",VLOOKUP(G27,基礎データ!$C$39:$L$108,9))</f>
        <v/>
      </c>
      <c r="W27" s="255" t="str">
        <f>IF(C27&gt;0,VLOOKUP(C27,基礎データ!$C$39:$M$88,10),"")</f>
        <v/>
      </c>
      <c r="X27" s="245"/>
      <c r="Y27" s="258"/>
      <c r="Z27" s="258"/>
      <c r="AA27" s="258"/>
      <c r="AB27" s="258"/>
      <c r="AC27" s="258"/>
      <c r="AD27" s="258"/>
      <c r="AE27" s="258"/>
      <c r="AF27" s="258"/>
      <c r="AG27" s="259"/>
    </row>
    <row r="28" spans="1:33" s="27" customFormat="1" ht="19.5" customHeight="1">
      <c r="A28" s="70" t="str">
        <f>基礎データ!C44&amp;" 　"&amp;基礎データ!D44&amp;基礎データ!E44</f>
        <v>6 　</v>
      </c>
      <c r="C28" s="18"/>
      <c r="D28" s="29"/>
      <c r="E28" s="115">
        <v>6</v>
      </c>
      <c r="F28" s="243" t="str">
        <f>IF(C28="","",VLOOKUP(C28,基礎データ!$C$39:$M$88,2))</f>
        <v/>
      </c>
      <c r="G28" s="244"/>
      <c r="H28" s="276"/>
      <c r="I28" s="243" t="str">
        <f>IF(C28="","",VLOOKUP(C28,基礎データ!$C$39:$M$88,3))</f>
        <v/>
      </c>
      <c r="J28" s="244"/>
      <c r="K28" s="276"/>
      <c r="L28" s="243" t="str">
        <f>IF(C28="","",VLOOKUP(C28,基礎データ!$C$39:$M$88,4))</f>
        <v/>
      </c>
      <c r="M28" s="244"/>
      <c r="N28" s="276"/>
      <c r="O28" s="243" t="str">
        <f>IF(C28="","",VLOOKUP(C28,基礎データ!$C$39:$M$88,5))</f>
        <v/>
      </c>
      <c r="P28" s="244"/>
      <c r="Q28" s="245"/>
      <c r="R28" s="85" t="str">
        <f>IF(C28="","",VLOOKUP(C28,基礎データ!$C$39:$M$88,9))</f>
        <v/>
      </c>
      <c r="S28" s="248" t="str">
        <f>IF(C28="","",VLOOKUP(C28,基礎データ!$C$39:$M$88,11))</f>
        <v/>
      </c>
      <c r="T28" s="249">
        <f>IF(E28="","",VLOOKUP(E28,基礎データ!$C$39:$L$108,9))</f>
        <v>0</v>
      </c>
      <c r="U28" s="249" t="str">
        <f>IF(F28="","",VLOOKUP(F28,基礎データ!$C$39:$L$108,9))</f>
        <v/>
      </c>
      <c r="V28" s="250" t="str">
        <f>IF(G28="","",VLOOKUP(G28,基礎データ!$C$39:$L$108,9))</f>
        <v/>
      </c>
      <c r="W28" s="246" t="str">
        <f>IF(C28&gt;0,VLOOKUP(C28,基礎データ!$C$39:$M$88,10),"")</f>
        <v/>
      </c>
      <c r="X28" s="247"/>
      <c r="Y28" s="253"/>
      <c r="Z28" s="253"/>
      <c r="AA28" s="253"/>
      <c r="AB28" s="253"/>
      <c r="AC28" s="253"/>
      <c r="AD28" s="253"/>
      <c r="AE28" s="253"/>
      <c r="AF28" s="253"/>
      <c r="AG28" s="254"/>
    </row>
    <row r="29" spans="1:33" s="27" customFormat="1" ht="19.5" customHeight="1">
      <c r="A29" s="70" t="str">
        <f>基礎データ!C45&amp;" 　"&amp;基礎データ!D45&amp;基礎データ!E45</f>
        <v>7 　</v>
      </c>
      <c r="C29" s="18"/>
      <c r="D29" s="29"/>
      <c r="E29" s="116">
        <v>7</v>
      </c>
      <c r="F29" s="393" t="str">
        <f>IF(C29="","",VLOOKUP(C29,基礎データ!$C$39:$M$88,2))</f>
        <v/>
      </c>
      <c r="G29" s="394"/>
      <c r="H29" s="395"/>
      <c r="I29" s="243" t="str">
        <f>IF(C29="","",VLOOKUP(C29,基礎データ!$C$39:$M$88,3))</f>
        <v/>
      </c>
      <c r="J29" s="244"/>
      <c r="K29" s="276"/>
      <c r="L29" s="243" t="str">
        <f>IF(C29="","",VLOOKUP(C29,基礎データ!$C$39:$M$88,4))</f>
        <v/>
      </c>
      <c r="M29" s="244"/>
      <c r="N29" s="276"/>
      <c r="O29" s="243" t="str">
        <f>IF(C29="","",VLOOKUP(C29,基礎データ!$C$39:$M$88,5))</f>
        <v/>
      </c>
      <c r="P29" s="244"/>
      <c r="Q29" s="245"/>
      <c r="R29" s="86" t="str">
        <f>IF(C29="","",VLOOKUP(C29,基礎データ!$C$39:$M$88,9))</f>
        <v/>
      </c>
      <c r="S29" s="248" t="str">
        <f>IF(C29="","",VLOOKUP(C29,基礎データ!$C$39:$M$88,11))</f>
        <v/>
      </c>
      <c r="T29" s="249">
        <f>IF(E29="","",VLOOKUP(E29,基礎データ!$C$39:$L$108,9))</f>
        <v>0</v>
      </c>
      <c r="U29" s="249" t="str">
        <f>IF(F29="","",VLOOKUP(F29,基礎データ!$C$39:$L$108,9))</f>
        <v/>
      </c>
      <c r="V29" s="250" t="str">
        <f>IF(G29="","",VLOOKUP(G29,基礎データ!$C$39:$L$108,9))</f>
        <v/>
      </c>
      <c r="W29" s="255" t="str">
        <f>IF(C29&gt;0,VLOOKUP(C29,基礎データ!$C$39:$M$88,10),"")</f>
        <v/>
      </c>
      <c r="X29" s="245"/>
      <c r="Y29" s="258"/>
      <c r="Z29" s="258"/>
      <c r="AA29" s="258"/>
      <c r="AB29" s="258"/>
      <c r="AC29" s="258"/>
      <c r="AD29" s="258"/>
      <c r="AE29" s="258"/>
      <c r="AF29" s="258"/>
      <c r="AG29" s="259"/>
    </row>
    <row r="30" spans="1:33" s="27" customFormat="1" ht="19.5" customHeight="1" thickBot="1">
      <c r="A30" s="70" t="str">
        <f>基礎データ!C46&amp;" 　"&amp;基礎データ!D46&amp;基礎データ!E46</f>
        <v>8 　</v>
      </c>
      <c r="C30" s="18"/>
      <c r="D30" s="29"/>
      <c r="E30" s="117">
        <v>8</v>
      </c>
      <c r="F30" s="299" t="str">
        <f>IF(C30="","",VLOOKUP(C30,基礎データ!$C$39:$M$88,2))</f>
        <v/>
      </c>
      <c r="G30" s="300"/>
      <c r="H30" s="301"/>
      <c r="I30" s="299" t="str">
        <f>IF(C30="","",VLOOKUP(C30,基礎データ!$C$39:$M$88,3))</f>
        <v/>
      </c>
      <c r="J30" s="300"/>
      <c r="K30" s="301"/>
      <c r="L30" s="299" t="str">
        <f>IF(C30="","",VLOOKUP(C30,基礎データ!$C$39:$M$88,4))</f>
        <v/>
      </c>
      <c r="M30" s="300"/>
      <c r="N30" s="301"/>
      <c r="O30" s="299" t="str">
        <f>IF(C30="","",VLOOKUP(C30,基礎データ!$C$39:$M$88,5))</f>
        <v/>
      </c>
      <c r="P30" s="300"/>
      <c r="Q30" s="372"/>
      <c r="R30" s="87" t="str">
        <f>IF(C30="","",VLOOKUP(C30,基礎データ!$C$39:$M$88,9))</f>
        <v/>
      </c>
      <c r="S30" s="381" t="str">
        <f>IF(C30="","",VLOOKUP(C30,基礎データ!$C$39:$M$88,11))</f>
        <v/>
      </c>
      <c r="T30" s="382">
        <f>IF(E30="","",VLOOKUP(E30,基礎データ!$C$39:$L$108,9))</f>
        <v>0</v>
      </c>
      <c r="U30" s="382" t="str">
        <f>IF(F30="","",VLOOKUP(F30,基礎データ!$C$39:$L$108,9))</f>
        <v/>
      </c>
      <c r="V30" s="383" t="str">
        <f>IF(G30="","",VLOOKUP(G30,基礎データ!$C$39:$L$108,9))</f>
        <v/>
      </c>
      <c r="W30" s="384" t="str">
        <f>IF(C30&gt;0,VLOOKUP(C30,基礎データ!$C$39:$M$88,10),"")</f>
        <v/>
      </c>
      <c r="X30" s="385"/>
      <c r="Y30" s="251"/>
      <c r="Z30" s="251"/>
      <c r="AA30" s="251"/>
      <c r="AB30" s="251"/>
      <c r="AC30" s="251"/>
      <c r="AD30" s="251"/>
      <c r="AE30" s="251"/>
      <c r="AF30" s="251"/>
      <c r="AG30" s="252"/>
    </row>
    <row r="31" spans="1:33" s="27" customFormat="1" ht="16.5" customHeight="1">
      <c r="A31" s="70" t="str">
        <f>基礎データ!C47&amp;" 　"&amp;基礎データ!D47&amp;基礎データ!E47</f>
        <v>9 　</v>
      </c>
      <c r="D31" s="29"/>
      <c r="E31" s="404"/>
      <c r="F31" s="386" t="s">
        <v>68</v>
      </c>
      <c r="G31" s="387"/>
      <c r="H31" s="387"/>
      <c r="I31" s="387"/>
      <c r="J31" s="387"/>
      <c r="K31" s="387"/>
      <c r="L31" s="387"/>
      <c r="M31" s="387"/>
      <c r="N31" s="387"/>
      <c r="O31" s="387"/>
      <c r="P31" s="387"/>
      <c r="Q31" s="387"/>
      <c r="R31" s="373" t="s">
        <v>77</v>
      </c>
      <c r="S31" s="339" t="s">
        <v>3</v>
      </c>
      <c r="T31" s="339"/>
      <c r="U31" s="339"/>
      <c r="V31" s="339"/>
      <c r="W31" s="339" t="s">
        <v>4</v>
      </c>
      <c r="X31" s="339"/>
      <c r="Y31" s="336" t="s">
        <v>44</v>
      </c>
      <c r="Z31" s="336"/>
      <c r="AA31" s="336"/>
      <c r="AB31" s="336"/>
      <c r="AC31" s="336"/>
      <c r="AD31" s="336"/>
      <c r="AE31" s="336"/>
      <c r="AF31" s="336"/>
      <c r="AG31" s="337"/>
    </row>
    <row r="32" spans="1:33" s="27" customFormat="1" ht="16.5" customHeight="1">
      <c r="A32" s="70" t="str">
        <f>基礎データ!C48&amp;" 　"&amp;基礎データ!D48&amp;基礎データ!E48</f>
        <v>10 　</v>
      </c>
      <c r="D32" s="29"/>
      <c r="E32" s="401"/>
      <c r="F32" s="297" t="s">
        <v>42</v>
      </c>
      <c r="G32" s="298"/>
      <c r="H32" s="298"/>
      <c r="I32" s="298"/>
      <c r="J32" s="298"/>
      <c r="K32" s="296"/>
      <c r="L32" s="375" t="s">
        <v>41</v>
      </c>
      <c r="M32" s="376"/>
      <c r="N32" s="376"/>
      <c r="O32" s="376"/>
      <c r="P32" s="376"/>
      <c r="Q32" s="377"/>
      <c r="R32" s="374"/>
      <c r="S32" s="285"/>
      <c r="T32" s="285"/>
      <c r="U32" s="285"/>
      <c r="V32" s="285"/>
      <c r="W32" s="285"/>
      <c r="X32" s="285"/>
      <c r="Y32" s="324"/>
      <c r="Z32" s="324"/>
      <c r="AA32" s="324"/>
      <c r="AB32" s="324"/>
      <c r="AC32" s="324"/>
      <c r="AD32" s="324"/>
      <c r="AE32" s="324"/>
      <c r="AF32" s="324"/>
      <c r="AG32" s="338"/>
    </row>
    <row r="33" spans="1:36" s="27" customFormat="1" ht="19.5" customHeight="1">
      <c r="A33" s="70" t="str">
        <f>基礎データ!C49&amp;" 　"&amp;基礎データ!D49&amp;基礎データ!E49</f>
        <v>11 　</v>
      </c>
      <c r="C33" s="18"/>
      <c r="D33" s="29"/>
      <c r="E33" s="114">
        <v>1</v>
      </c>
      <c r="F33" s="238" t="str">
        <f>IF(C33="","",VLOOKUP(C33,基礎データ!$C$39:$M$88,2))</f>
        <v/>
      </c>
      <c r="G33" s="239"/>
      <c r="H33" s="239"/>
      <c r="I33" s="238" t="str">
        <f>IF(C33="","",VLOOKUP(C33,基礎データ!$C$39:$M$88,3))</f>
        <v/>
      </c>
      <c r="J33" s="239"/>
      <c r="K33" s="239"/>
      <c r="L33" s="238" t="str">
        <f>IF(C33="","",VLOOKUP(C33,基礎データ!$C$39:$M$88,4))</f>
        <v/>
      </c>
      <c r="M33" s="239"/>
      <c r="N33" s="239"/>
      <c r="O33" s="238" t="str">
        <f>IF(C33="","",VLOOKUP(C33,基礎データ!$C$39:$M$88,5))</f>
        <v/>
      </c>
      <c r="P33" s="239"/>
      <c r="Q33" s="239"/>
      <c r="R33" s="84" t="str">
        <f>IF(C33="","",VLOOKUP(C33,基礎データ!$C$39:$M$88,9))</f>
        <v/>
      </c>
      <c r="S33" s="330" t="str">
        <f>IF(C33="","",VLOOKUP(C33,基礎データ!$C$39:$M$88,11))</f>
        <v/>
      </c>
      <c r="T33" s="330">
        <f>IF(E33="","",VLOOKUP(E33,基礎データ!$C$39:$L$108,9))</f>
        <v>0</v>
      </c>
      <c r="U33" s="330" t="str">
        <f>IF(F33="","",VLOOKUP(F33,基礎データ!$C$39:$L$108,9))</f>
        <v/>
      </c>
      <c r="V33" s="330" t="str">
        <f>IF(G33="","",VLOOKUP(G33,基礎データ!$C$39:$L$108,9))</f>
        <v/>
      </c>
      <c r="W33" s="281" t="str">
        <f>IF(C33&gt;0,VLOOKUP(C33,基礎データ!$C$39:$M$88,10),"")</f>
        <v/>
      </c>
      <c r="X33" s="281"/>
      <c r="Y33" s="326"/>
      <c r="Z33" s="326"/>
      <c r="AA33" s="326"/>
      <c r="AB33" s="326"/>
      <c r="AC33" s="326"/>
      <c r="AD33" s="326"/>
      <c r="AE33" s="326"/>
      <c r="AF33" s="326"/>
      <c r="AG33" s="327"/>
    </row>
    <row r="34" spans="1:36" s="27" customFormat="1" ht="19.5" customHeight="1">
      <c r="A34" s="70" t="str">
        <f>基礎データ!C50&amp;" 　"&amp;基礎データ!D50&amp;基礎データ!E50</f>
        <v>12 　</v>
      </c>
      <c r="C34" s="18"/>
      <c r="D34" s="29"/>
      <c r="E34" s="115">
        <v>2</v>
      </c>
      <c r="F34" s="243" t="str">
        <f>IF(C34="","",VLOOKUP(C34,基礎データ!$C$39:$M$88,2))</f>
        <v/>
      </c>
      <c r="G34" s="244"/>
      <c r="H34" s="244"/>
      <c r="I34" s="243" t="str">
        <f>IF(C34="","",VLOOKUP(C34,基礎データ!$C$39:$M$88,3))</f>
        <v/>
      </c>
      <c r="J34" s="244"/>
      <c r="K34" s="244"/>
      <c r="L34" s="243" t="str">
        <f>IF(C34="","",VLOOKUP(C34,基礎データ!$C$39:$M$88,4))</f>
        <v/>
      </c>
      <c r="M34" s="244"/>
      <c r="N34" s="244"/>
      <c r="O34" s="243" t="str">
        <f>IF(C34="","",VLOOKUP(C34,基礎データ!$C$39:$M$88,5))</f>
        <v/>
      </c>
      <c r="P34" s="244"/>
      <c r="Q34" s="244"/>
      <c r="R34" s="85" t="str">
        <f>IF(C34="","",VLOOKUP(C34,基礎データ!$C$39:$M$88,9))</f>
        <v/>
      </c>
      <c r="S34" s="256" t="str">
        <f>IF(C34="","",VLOOKUP(C34,基礎データ!$C$39:$M$88,11))</f>
        <v/>
      </c>
      <c r="T34" s="256">
        <f>IF(E34="","",VLOOKUP(E34,基礎データ!$C$39:$L$108,9))</f>
        <v>0</v>
      </c>
      <c r="U34" s="256" t="str">
        <f>IF(F34="","",VLOOKUP(F34,基礎データ!$C$39:$L$108,9))</f>
        <v/>
      </c>
      <c r="V34" s="256" t="str">
        <f>IF(G34="","",VLOOKUP(G34,基礎データ!$C$39:$L$108,9))</f>
        <v/>
      </c>
      <c r="W34" s="257" t="str">
        <f>IF(C34&gt;0,VLOOKUP(C34,基礎データ!$C$39:$M$88,10),"")</f>
        <v/>
      </c>
      <c r="X34" s="257"/>
      <c r="Y34" s="253"/>
      <c r="Z34" s="253"/>
      <c r="AA34" s="253"/>
      <c r="AB34" s="253"/>
      <c r="AC34" s="253"/>
      <c r="AD34" s="253"/>
      <c r="AE34" s="253"/>
      <c r="AF34" s="253"/>
      <c r="AG34" s="254"/>
    </row>
    <row r="35" spans="1:36" s="27" customFormat="1" ht="19.5" customHeight="1">
      <c r="A35" s="70" t="str">
        <f>基礎データ!C51&amp;" 　"&amp;基礎データ!D51&amp;基礎データ!E51</f>
        <v>13 　</v>
      </c>
      <c r="C35" s="18"/>
      <c r="D35" s="29"/>
      <c r="E35" s="116">
        <v>3</v>
      </c>
      <c r="F35" s="389" t="str">
        <f>IF(C35="","",VLOOKUP(C35,基礎データ!$C$39:$M$88,2))</f>
        <v/>
      </c>
      <c r="G35" s="390"/>
      <c r="H35" s="390"/>
      <c r="I35" s="389" t="str">
        <f>IF(C35="","",VLOOKUP(C35,基礎データ!$C$39:$M$88,3))</f>
        <v/>
      </c>
      <c r="J35" s="390"/>
      <c r="K35" s="390"/>
      <c r="L35" s="389" t="str">
        <f>IF(C35="","",VLOOKUP(C35,基礎データ!$C$39:$M$88,4))</f>
        <v/>
      </c>
      <c r="M35" s="390"/>
      <c r="N35" s="390"/>
      <c r="O35" s="389" t="str">
        <f>IF(C35="","",VLOOKUP(C35,基礎データ!$C$39:$M$88,5))</f>
        <v/>
      </c>
      <c r="P35" s="390"/>
      <c r="Q35" s="390"/>
      <c r="R35" s="86" t="str">
        <f>IF(C35="","",VLOOKUP(C35,基礎データ!$C$39:$M$88,9))</f>
        <v/>
      </c>
      <c r="S35" s="380" t="str">
        <f>IF(C35="","",VLOOKUP(C35,基礎データ!$C$39:$M$88,11))</f>
        <v/>
      </c>
      <c r="T35" s="380">
        <f>IF(E35="","",VLOOKUP(E35,基礎データ!$C$39:$L$108,9))</f>
        <v>0</v>
      </c>
      <c r="U35" s="380" t="str">
        <f>IF(F35="","",VLOOKUP(F35,基礎データ!$C$39:$L$108,9))</f>
        <v/>
      </c>
      <c r="V35" s="380" t="str">
        <f>IF(G35="","",VLOOKUP(G35,基礎データ!$C$39:$L$108,9))</f>
        <v/>
      </c>
      <c r="W35" s="328" t="str">
        <f>IF(C35&gt;0,VLOOKUP(C35,基礎データ!$C$39:$M$88,10),"")</f>
        <v/>
      </c>
      <c r="X35" s="328"/>
      <c r="Y35" s="258"/>
      <c r="Z35" s="258"/>
      <c r="AA35" s="258"/>
      <c r="AB35" s="258"/>
      <c r="AC35" s="258"/>
      <c r="AD35" s="258"/>
      <c r="AE35" s="258"/>
      <c r="AF35" s="258"/>
      <c r="AG35" s="259"/>
    </row>
    <row r="36" spans="1:36" s="27" customFormat="1" ht="19.5" customHeight="1">
      <c r="A36" s="70" t="str">
        <f>基礎データ!C52&amp;" 　"&amp;基礎データ!D52&amp;基礎データ!E52</f>
        <v>14 　</v>
      </c>
      <c r="C36" s="18"/>
      <c r="D36" s="29"/>
      <c r="E36" s="115">
        <v>4</v>
      </c>
      <c r="F36" s="243" t="str">
        <f>IF(C36="","",VLOOKUP(C36,基礎データ!$C$39:$M$88,2))</f>
        <v/>
      </c>
      <c r="G36" s="244"/>
      <c r="H36" s="244"/>
      <c r="I36" s="243" t="str">
        <f>IF(C36="","",VLOOKUP(C36,基礎データ!$C$39:$M$88,3))</f>
        <v/>
      </c>
      <c r="J36" s="244"/>
      <c r="K36" s="244"/>
      <c r="L36" s="243" t="str">
        <f>IF(C36="","",VLOOKUP(C36,基礎データ!$C$39:$M$88,4))</f>
        <v/>
      </c>
      <c r="M36" s="244"/>
      <c r="N36" s="244"/>
      <c r="O36" s="243" t="str">
        <f>IF(C36="","",VLOOKUP(C36,基礎データ!$C$39:$M$88,5))</f>
        <v/>
      </c>
      <c r="P36" s="244"/>
      <c r="Q36" s="244"/>
      <c r="R36" s="85" t="str">
        <f>IF(C36="","",VLOOKUP(C36,基礎データ!$C$39:$M$88,9))</f>
        <v/>
      </c>
      <c r="S36" s="256" t="str">
        <f>IF(C36="","",VLOOKUP(C36,基礎データ!$C$39:$M$88,11))</f>
        <v/>
      </c>
      <c r="T36" s="256">
        <f>IF(E36="","",VLOOKUP(E36,基礎データ!$C$39:$L$108,9))</f>
        <v>0</v>
      </c>
      <c r="U36" s="256" t="str">
        <f>IF(F36="","",VLOOKUP(F36,基礎データ!$C$39:$L$108,9))</f>
        <v/>
      </c>
      <c r="V36" s="256" t="str">
        <f>IF(G36="","",VLOOKUP(G36,基礎データ!$C$39:$L$108,9))</f>
        <v/>
      </c>
      <c r="W36" s="257" t="str">
        <f>IF(C36&gt;0,VLOOKUP(C36,基礎データ!$C$39:$M$88,10),"")</f>
        <v/>
      </c>
      <c r="X36" s="257"/>
      <c r="Y36" s="253"/>
      <c r="Z36" s="253"/>
      <c r="AA36" s="253"/>
      <c r="AB36" s="253"/>
      <c r="AC36" s="253"/>
      <c r="AD36" s="253"/>
      <c r="AE36" s="253"/>
      <c r="AF36" s="253"/>
      <c r="AG36" s="254"/>
    </row>
    <row r="37" spans="1:36" ht="19.5" customHeight="1">
      <c r="A37" s="70" t="str">
        <f>基礎データ!C53&amp;" 　"&amp;基礎データ!D53&amp;基礎データ!E53</f>
        <v>15 　</v>
      </c>
      <c r="C37" s="18"/>
      <c r="D37" s="29"/>
      <c r="E37" s="116">
        <v>5</v>
      </c>
      <c r="F37" s="389" t="str">
        <f>IF(C37="","",VLOOKUP(C37,基礎データ!$C$39:$M$88,2))</f>
        <v/>
      </c>
      <c r="G37" s="390"/>
      <c r="H37" s="390"/>
      <c r="I37" s="389" t="str">
        <f>IF(C37="","",VLOOKUP(C37,基礎データ!$C$39:$M$88,3))</f>
        <v/>
      </c>
      <c r="J37" s="390"/>
      <c r="K37" s="390"/>
      <c r="L37" s="389" t="str">
        <f>IF(C37="","",VLOOKUP(C37,基礎データ!$C$39:$M$88,4))</f>
        <v/>
      </c>
      <c r="M37" s="390"/>
      <c r="N37" s="390"/>
      <c r="O37" s="389" t="str">
        <f>IF(C37="","",VLOOKUP(C37,基礎データ!$C$39:$M$88,5))</f>
        <v/>
      </c>
      <c r="P37" s="390"/>
      <c r="Q37" s="390"/>
      <c r="R37" s="86" t="str">
        <f>IF(C37="","",VLOOKUP(C37,基礎データ!$C$39:$M$88,9))</f>
        <v/>
      </c>
      <c r="S37" s="380" t="str">
        <f>IF(C37="","",VLOOKUP(C37,基礎データ!$C$39:$M$88,11))</f>
        <v/>
      </c>
      <c r="T37" s="380">
        <f>IF(E37="","",VLOOKUP(E37,基礎データ!$C$39:$L$108,9))</f>
        <v>0</v>
      </c>
      <c r="U37" s="380" t="str">
        <f>IF(F37="","",VLOOKUP(F37,基礎データ!$C$39:$L$108,9))</f>
        <v/>
      </c>
      <c r="V37" s="380" t="str">
        <f>IF(G37="","",VLOOKUP(G37,基礎データ!$C$39:$L$108,9))</f>
        <v/>
      </c>
      <c r="W37" s="328" t="str">
        <f>IF(C37&gt;0,VLOOKUP(C37,基礎データ!$C$39:$M$88,10),"")</f>
        <v/>
      </c>
      <c r="X37" s="328"/>
      <c r="Y37" s="258"/>
      <c r="Z37" s="258"/>
      <c r="AA37" s="258"/>
      <c r="AB37" s="258"/>
      <c r="AC37" s="258"/>
      <c r="AD37" s="258"/>
      <c r="AE37" s="258"/>
      <c r="AF37" s="258"/>
      <c r="AG37" s="259"/>
    </row>
    <row r="38" spans="1:36" s="27" customFormat="1" ht="19.5" customHeight="1">
      <c r="A38" s="70" t="str">
        <f>基礎データ!C54&amp;" 　"&amp;基礎データ!D54&amp;基礎データ!E54</f>
        <v>16 　</v>
      </c>
      <c r="C38" s="18"/>
      <c r="D38" s="29"/>
      <c r="E38" s="115">
        <v>6</v>
      </c>
      <c r="F38" s="243" t="str">
        <f>IF(C38="","",VLOOKUP(C38,基礎データ!$C$39:$M$88,2))</f>
        <v/>
      </c>
      <c r="G38" s="244"/>
      <c r="H38" s="244"/>
      <c r="I38" s="243" t="str">
        <f>IF(C38="","",VLOOKUP(C38,基礎データ!$C$39:$M$88,3))</f>
        <v/>
      </c>
      <c r="J38" s="244"/>
      <c r="K38" s="244"/>
      <c r="L38" s="243" t="str">
        <f>IF(C38="","",VLOOKUP(C38,基礎データ!$C$39:$M$88,4))</f>
        <v/>
      </c>
      <c r="M38" s="244"/>
      <c r="N38" s="244"/>
      <c r="O38" s="243" t="str">
        <f>IF(C38="","",VLOOKUP(C38,基礎データ!$C$39:$M$88,5))</f>
        <v/>
      </c>
      <c r="P38" s="244"/>
      <c r="Q38" s="244"/>
      <c r="R38" s="85" t="str">
        <f>IF(C38="","",VLOOKUP(C38,基礎データ!$C$39:$M$88,9))</f>
        <v/>
      </c>
      <c r="S38" s="256" t="str">
        <f>IF(C38="","",VLOOKUP(C38,基礎データ!$C$39:$M$88,11))</f>
        <v/>
      </c>
      <c r="T38" s="256">
        <f>IF(E38="","",VLOOKUP(E38,基礎データ!$C$39:$L$108,9))</f>
        <v>0</v>
      </c>
      <c r="U38" s="256" t="str">
        <f>IF(F38="","",VLOOKUP(F38,基礎データ!$C$39:$L$108,9))</f>
        <v/>
      </c>
      <c r="V38" s="256" t="str">
        <f>IF(G38="","",VLOOKUP(G38,基礎データ!$C$39:$L$108,9))</f>
        <v/>
      </c>
      <c r="W38" s="257" t="str">
        <f>IF(C38&gt;0,VLOOKUP(C38,基礎データ!$C$39:$M$88,10),"")</f>
        <v/>
      </c>
      <c r="X38" s="257"/>
      <c r="Y38" s="253"/>
      <c r="Z38" s="253"/>
      <c r="AA38" s="253"/>
      <c r="AB38" s="253"/>
      <c r="AC38" s="253"/>
      <c r="AD38" s="253"/>
      <c r="AE38" s="253"/>
      <c r="AF38" s="253"/>
      <c r="AG38" s="254"/>
    </row>
    <row r="39" spans="1:36" s="27" customFormat="1" ht="19.5" customHeight="1">
      <c r="A39" s="70" t="str">
        <f>基礎データ!C55&amp;" 　"&amp;基礎データ!D55&amp;基礎データ!E55</f>
        <v>17 　</v>
      </c>
      <c r="C39" s="18"/>
      <c r="D39" s="29"/>
      <c r="E39" s="116">
        <v>7</v>
      </c>
      <c r="F39" s="389" t="str">
        <f>IF(C39="","",VLOOKUP(C39,基礎データ!$C$39:$M$88,2))</f>
        <v/>
      </c>
      <c r="G39" s="390"/>
      <c r="H39" s="390"/>
      <c r="I39" s="389" t="str">
        <f>IF(C39="","",VLOOKUP(C39,基礎データ!$C$39:$M$88,3))</f>
        <v/>
      </c>
      <c r="J39" s="390"/>
      <c r="K39" s="390"/>
      <c r="L39" s="389" t="str">
        <f>IF(C39="","",VLOOKUP(C39,基礎データ!$C$39:$M$88,4))</f>
        <v/>
      </c>
      <c r="M39" s="390"/>
      <c r="N39" s="390"/>
      <c r="O39" s="389" t="str">
        <f>IF(C39="","",VLOOKUP(C39,基礎データ!$C$39:$M$88,5))</f>
        <v/>
      </c>
      <c r="P39" s="390"/>
      <c r="Q39" s="390"/>
      <c r="R39" s="86" t="str">
        <f>IF(C39="","",VLOOKUP(C39,基礎データ!$C$39:$M$88,9))</f>
        <v/>
      </c>
      <c r="S39" s="380" t="str">
        <f>IF(C39="","",VLOOKUP(C39,基礎データ!$C$39:$M$88,11))</f>
        <v/>
      </c>
      <c r="T39" s="380">
        <f>IF(E39="","",VLOOKUP(E39,基礎データ!$C$39:$L$108,9))</f>
        <v>0</v>
      </c>
      <c r="U39" s="380" t="str">
        <f>IF(F39="","",VLOOKUP(F39,基礎データ!$C$39:$L$108,9))</f>
        <v/>
      </c>
      <c r="V39" s="380" t="str">
        <f>IF(G39="","",VLOOKUP(G39,基礎データ!$C$39:$L$108,9))</f>
        <v/>
      </c>
      <c r="W39" s="328" t="str">
        <f>IF(C39&gt;0,VLOOKUP(C39,基礎データ!$C$39:$M$88,10),"")</f>
        <v/>
      </c>
      <c r="X39" s="328"/>
      <c r="Y39" s="258"/>
      <c r="Z39" s="258"/>
      <c r="AA39" s="258"/>
      <c r="AB39" s="258"/>
      <c r="AC39" s="258"/>
      <c r="AD39" s="258"/>
      <c r="AE39" s="258"/>
      <c r="AF39" s="258"/>
      <c r="AG39" s="259"/>
    </row>
    <row r="40" spans="1:36" s="27" customFormat="1" ht="19.5" customHeight="1" thickBot="1">
      <c r="A40" s="70" t="str">
        <f>基礎データ!C56&amp;" 　"&amp;基礎データ!D56&amp;基礎データ!E56</f>
        <v>18 　</v>
      </c>
      <c r="C40" s="18"/>
      <c r="D40" s="29"/>
      <c r="E40" s="117">
        <v>8</v>
      </c>
      <c r="F40" s="299" t="str">
        <f>IF(C40="","",VLOOKUP(C40,基礎データ!$C$39:$M$88,2))</f>
        <v/>
      </c>
      <c r="G40" s="300"/>
      <c r="H40" s="300"/>
      <c r="I40" s="299" t="str">
        <f>IF(C40="","",VLOOKUP(C40,基礎データ!$C$39:$M$88,3))</f>
        <v/>
      </c>
      <c r="J40" s="300"/>
      <c r="K40" s="300"/>
      <c r="L40" s="299" t="str">
        <f>IF(C40="","",VLOOKUP(C40,基礎データ!$C$39:$M$88,4))</f>
        <v/>
      </c>
      <c r="M40" s="300"/>
      <c r="N40" s="300"/>
      <c r="O40" s="299" t="str">
        <f>IF(C40="","",VLOOKUP(C40,基礎データ!$C$39:$M$88,5))</f>
        <v/>
      </c>
      <c r="P40" s="300"/>
      <c r="Q40" s="300"/>
      <c r="R40" s="87" t="str">
        <f>IF(C40="","",VLOOKUP(C40,基礎データ!$C$39:$M$88,9))</f>
        <v/>
      </c>
      <c r="S40" s="403" t="str">
        <f>IF(C40="","",VLOOKUP(C40,基礎データ!$C$39:$M$88,11))</f>
        <v/>
      </c>
      <c r="T40" s="403">
        <f>IF(E40="","",VLOOKUP(E40,基礎データ!$C$39:$L$108,9))</f>
        <v>0</v>
      </c>
      <c r="U40" s="403" t="str">
        <f>IF(F40="","",VLOOKUP(F40,基礎データ!$C$39:$L$108,9))</f>
        <v/>
      </c>
      <c r="V40" s="403" t="str">
        <f>IF(G40="","",VLOOKUP(G40,基礎データ!$C$39:$L$108,9))</f>
        <v/>
      </c>
      <c r="W40" s="379" t="str">
        <f>IF(C40&gt;0,VLOOKUP(C40,基礎データ!$C$39:$M$88,10),"")</f>
        <v/>
      </c>
      <c r="X40" s="379"/>
      <c r="Y40" s="251"/>
      <c r="Z40" s="251"/>
      <c r="AA40" s="251"/>
      <c r="AB40" s="251"/>
      <c r="AC40" s="251"/>
      <c r="AD40" s="251"/>
      <c r="AE40" s="251"/>
      <c r="AF40" s="251"/>
      <c r="AG40" s="252"/>
    </row>
    <row r="41" spans="1:36" s="27" customFormat="1" ht="16.5" customHeight="1">
      <c r="A41" s="70" t="str">
        <f>基礎データ!C57&amp;" 　"&amp;基礎データ!D57&amp;基礎データ!E57</f>
        <v>19 　</v>
      </c>
      <c r="D41" s="29"/>
      <c r="E41" s="404"/>
      <c r="F41" s="386" t="s">
        <v>69</v>
      </c>
      <c r="G41" s="387"/>
      <c r="H41" s="387"/>
      <c r="I41" s="387"/>
      <c r="J41" s="387"/>
      <c r="K41" s="387"/>
      <c r="L41" s="387"/>
      <c r="M41" s="387"/>
      <c r="N41" s="387"/>
      <c r="O41" s="387"/>
      <c r="P41" s="387"/>
      <c r="Q41" s="387"/>
      <c r="R41" s="373" t="s">
        <v>77</v>
      </c>
      <c r="S41" s="339" t="s">
        <v>3</v>
      </c>
      <c r="T41" s="339"/>
      <c r="U41" s="339"/>
      <c r="V41" s="339"/>
      <c r="W41" s="339" t="s">
        <v>4</v>
      </c>
      <c r="X41" s="339"/>
      <c r="Y41" s="336" t="s">
        <v>44</v>
      </c>
      <c r="Z41" s="336"/>
      <c r="AA41" s="336"/>
      <c r="AB41" s="336"/>
      <c r="AC41" s="336"/>
      <c r="AD41" s="336"/>
      <c r="AE41" s="336"/>
      <c r="AF41" s="336"/>
      <c r="AG41" s="337"/>
      <c r="AI41" s="240" t="s">
        <v>198</v>
      </c>
      <c r="AJ41" s="240"/>
    </row>
    <row r="42" spans="1:36" s="27" customFormat="1" ht="16.5" customHeight="1">
      <c r="A42" s="70" t="str">
        <f>基礎データ!C58&amp;" 　"&amp;基礎データ!D58&amp;基礎データ!E58</f>
        <v>20 　</v>
      </c>
      <c r="D42" s="29"/>
      <c r="E42" s="401"/>
      <c r="F42" s="297" t="s">
        <v>42</v>
      </c>
      <c r="G42" s="298"/>
      <c r="H42" s="298"/>
      <c r="I42" s="298"/>
      <c r="J42" s="298"/>
      <c r="K42" s="296"/>
      <c r="L42" s="375" t="s">
        <v>41</v>
      </c>
      <c r="M42" s="376"/>
      <c r="N42" s="376"/>
      <c r="O42" s="376"/>
      <c r="P42" s="376"/>
      <c r="Q42" s="377"/>
      <c r="R42" s="374"/>
      <c r="S42" s="285"/>
      <c r="T42" s="285"/>
      <c r="U42" s="285"/>
      <c r="V42" s="285"/>
      <c r="W42" s="285"/>
      <c r="X42" s="285"/>
      <c r="Y42" s="324"/>
      <c r="Z42" s="324"/>
      <c r="AA42" s="324"/>
      <c r="AB42" s="324"/>
      <c r="AC42" s="324"/>
      <c r="AD42" s="324"/>
      <c r="AE42" s="324"/>
      <c r="AF42" s="324"/>
      <c r="AG42" s="338"/>
      <c r="AI42" s="240" t="s">
        <v>199</v>
      </c>
      <c r="AJ42" s="240"/>
    </row>
    <row r="43" spans="1:36" s="27" customFormat="1" ht="19.5" customHeight="1">
      <c r="A43" s="70" t="str">
        <f>基礎データ!C59&amp;" 　"&amp;基礎データ!D59&amp;基礎データ!E59</f>
        <v>21 　</v>
      </c>
      <c r="C43" s="18"/>
      <c r="D43" s="29"/>
      <c r="E43" s="400">
        <v>1</v>
      </c>
      <c r="F43" s="238" t="str">
        <f>IF(C43="","",VLOOKUP(C43,基礎データ!$C$39:$M$88,2))</f>
        <v/>
      </c>
      <c r="G43" s="239"/>
      <c r="H43" s="239"/>
      <c r="I43" s="238" t="str">
        <f>IF(C43="","",VLOOKUP(C43,基礎データ!$C$39:$M$88,3))</f>
        <v/>
      </c>
      <c r="J43" s="239"/>
      <c r="K43" s="239"/>
      <c r="L43" s="238" t="str">
        <f>IF(C43="","",VLOOKUP(C43,基礎データ!$C$39:$M$88,4))</f>
        <v/>
      </c>
      <c r="M43" s="239"/>
      <c r="N43" s="239"/>
      <c r="O43" s="238" t="str">
        <f>IF(C43="","",VLOOKUP(C43,基礎データ!$C$39:$M$88,5))</f>
        <v/>
      </c>
      <c r="P43" s="239"/>
      <c r="Q43" s="239"/>
      <c r="R43" s="84" t="str">
        <f>IF(C43="","",VLOOKUP(C43,基礎データ!$C$39:$M$88,9))</f>
        <v/>
      </c>
      <c r="S43" s="330" t="str">
        <f>IF(C43="","",VLOOKUP(C43,基礎データ!$C$39:$M$88,11))</f>
        <v/>
      </c>
      <c r="T43" s="330">
        <f>IF(E43="","",VLOOKUP(E43,基礎データ!$C$39:$L$108,9))</f>
        <v>0</v>
      </c>
      <c r="U43" s="330" t="str">
        <f>IF(F43="","",VLOOKUP(F43,基礎データ!$C$39:$L$108,9))</f>
        <v/>
      </c>
      <c r="V43" s="330" t="str">
        <f>IF(G43="","",VLOOKUP(G43,基礎データ!$C$39:$L$108,9))</f>
        <v/>
      </c>
      <c r="W43" s="281" t="str">
        <f>IF(C43&gt;0,VLOOKUP(C43,基礎データ!$C$39:$M$88,10),"")</f>
        <v/>
      </c>
      <c r="X43" s="281"/>
      <c r="Y43" s="261"/>
      <c r="Z43" s="262"/>
      <c r="AA43" s="262"/>
      <c r="AB43" s="262"/>
      <c r="AC43" s="262"/>
      <c r="AD43" s="262"/>
      <c r="AE43" s="262"/>
      <c r="AF43" s="262"/>
      <c r="AG43" s="263"/>
      <c r="AI43" s="99">
        <v>1</v>
      </c>
      <c r="AJ43" s="99" t="str">
        <f>F43&amp;"　・　"&amp;F44</f>
        <v>　・　</v>
      </c>
    </row>
    <row r="44" spans="1:36" s="27" customFormat="1" ht="19.5" customHeight="1">
      <c r="A44" s="70" t="str">
        <f>基礎データ!C60&amp;" 　"&amp;基礎データ!D60&amp;基礎データ!E60</f>
        <v>22 　</v>
      </c>
      <c r="C44" s="18"/>
      <c r="D44" s="29"/>
      <c r="E44" s="401"/>
      <c r="F44" s="243" t="str">
        <f>IF(C44="","",VLOOKUP(C44,基礎データ!$C$39:$M$88,2))</f>
        <v/>
      </c>
      <c r="G44" s="244"/>
      <c r="H44" s="244"/>
      <c r="I44" s="243" t="str">
        <f>IF(C44="","",VLOOKUP(C44,基礎データ!$C$39:$M$88,3))</f>
        <v/>
      </c>
      <c r="J44" s="244"/>
      <c r="K44" s="244"/>
      <c r="L44" s="243" t="str">
        <f>IF(C44="","",VLOOKUP(C44,基礎データ!$C$39:$M$88,4))</f>
        <v/>
      </c>
      <c r="M44" s="244"/>
      <c r="N44" s="244"/>
      <c r="O44" s="243" t="str">
        <f>IF(C44="","",VLOOKUP(C44,基礎データ!$C$39:$M$88,5))</f>
        <v/>
      </c>
      <c r="P44" s="244"/>
      <c r="Q44" s="244"/>
      <c r="R44" s="88" t="str">
        <f>IF(C44="","",VLOOKUP(C44,基礎データ!$C$39:$M$88,9))</f>
        <v/>
      </c>
      <c r="S44" s="388" t="str">
        <f>IF(C44="","",VLOOKUP(C44,基礎データ!$C$39:$M$88,11))</f>
        <v/>
      </c>
      <c r="T44" s="388" t="str">
        <f>IF(E44="","",VLOOKUP(E44,基礎データ!$C$39:$L$108,9))</f>
        <v/>
      </c>
      <c r="U44" s="388" t="str">
        <f>IF(F44="","",VLOOKUP(F44,基礎データ!$C$39:$L$108,9))</f>
        <v/>
      </c>
      <c r="V44" s="388" t="str">
        <f>IF(G44="","",VLOOKUP(G44,基礎データ!$C$39:$L$108,9))</f>
        <v/>
      </c>
      <c r="W44" s="378" t="str">
        <f>IF(C44&gt;0,VLOOKUP(C44,基礎データ!$C$39:$M$88,10),"")</f>
        <v/>
      </c>
      <c r="X44" s="378"/>
      <c r="Y44" s="267"/>
      <c r="Z44" s="268"/>
      <c r="AA44" s="268"/>
      <c r="AB44" s="268"/>
      <c r="AC44" s="268"/>
      <c r="AD44" s="268"/>
      <c r="AE44" s="268"/>
      <c r="AF44" s="268"/>
      <c r="AG44" s="269"/>
      <c r="AI44" s="99">
        <v>2</v>
      </c>
      <c r="AJ44" s="99" t="str">
        <f>F45&amp;"　・　"&amp;F46</f>
        <v>　・　</v>
      </c>
    </row>
    <row r="45" spans="1:36" s="27" customFormat="1" ht="19.5" customHeight="1">
      <c r="A45" s="70" t="str">
        <f>基礎データ!C61&amp;" 　"&amp;基礎データ!D61&amp;基礎データ!E61</f>
        <v>23 　</v>
      </c>
      <c r="C45" s="18"/>
      <c r="D45" s="29"/>
      <c r="E45" s="400">
        <v>2</v>
      </c>
      <c r="F45" s="238" t="str">
        <f>IF(C45="","",VLOOKUP(C45,基礎データ!$C$39:$M$88,2))</f>
        <v/>
      </c>
      <c r="G45" s="239"/>
      <c r="H45" s="239"/>
      <c r="I45" s="238" t="str">
        <f>IF(C45="","",VLOOKUP(C45,基礎データ!$C$39:$M$88,3))</f>
        <v/>
      </c>
      <c r="J45" s="239"/>
      <c r="K45" s="239"/>
      <c r="L45" s="238" t="str">
        <f>IF(C45="","",VLOOKUP(C45,基礎データ!$C$39:$M$88,4))</f>
        <v/>
      </c>
      <c r="M45" s="239"/>
      <c r="N45" s="239"/>
      <c r="O45" s="238" t="str">
        <f>IF(C45="","",VLOOKUP(C45,基礎データ!$C$39:$M$88,5))</f>
        <v/>
      </c>
      <c r="P45" s="239"/>
      <c r="Q45" s="239"/>
      <c r="R45" s="84" t="str">
        <f>IF(C45="","",VLOOKUP(C45,基礎データ!$C$39:$M$88,9))</f>
        <v/>
      </c>
      <c r="S45" s="330" t="str">
        <f>IF(C45="","",VLOOKUP(C45,基礎データ!$C$39:$M$88,11))</f>
        <v/>
      </c>
      <c r="T45" s="330">
        <f>IF(E45="","",VLOOKUP(E45,基礎データ!$C$39:$L$108,9))</f>
        <v>0</v>
      </c>
      <c r="U45" s="330" t="str">
        <f>IF(F45="","",VLOOKUP(F45,基礎データ!$C$39:$L$108,9))</f>
        <v/>
      </c>
      <c r="V45" s="330" t="str">
        <f>IF(G45="","",VLOOKUP(G45,基礎データ!$C$39:$L$108,9))</f>
        <v/>
      </c>
      <c r="W45" s="281" t="str">
        <f>IF(C45&gt;0,VLOOKUP(C45,基礎データ!$C$39:$M$88,10),"")</f>
        <v/>
      </c>
      <c r="X45" s="281"/>
      <c r="Y45" s="261"/>
      <c r="Z45" s="262"/>
      <c r="AA45" s="262"/>
      <c r="AB45" s="262"/>
      <c r="AC45" s="262"/>
      <c r="AD45" s="262"/>
      <c r="AE45" s="262"/>
      <c r="AF45" s="262"/>
      <c r="AG45" s="263"/>
      <c r="AI45" s="99">
        <v>3</v>
      </c>
      <c r="AJ45" s="99" t="str">
        <f>F47&amp;"　・　"&amp;F48</f>
        <v>　・　</v>
      </c>
    </row>
    <row r="46" spans="1:36" s="27" customFormat="1" ht="19.5" customHeight="1">
      <c r="A46" s="70" t="str">
        <f>基礎データ!C62&amp;" 　"&amp;基礎データ!D62&amp;基礎データ!E62</f>
        <v>24 　</v>
      </c>
      <c r="C46" s="18"/>
      <c r="D46" s="29"/>
      <c r="E46" s="401"/>
      <c r="F46" s="243" t="str">
        <f>IF(C46="","",VLOOKUP(C46,基礎データ!$C$39:$M$88,2))</f>
        <v/>
      </c>
      <c r="G46" s="244"/>
      <c r="H46" s="244"/>
      <c r="I46" s="243" t="str">
        <f>IF(C46="","",VLOOKUP(C46,基礎データ!$C$39:$M$88,3))</f>
        <v/>
      </c>
      <c r="J46" s="244"/>
      <c r="K46" s="244"/>
      <c r="L46" s="243" t="str">
        <f>IF(C46="","",VLOOKUP(C46,基礎データ!$C$39:$M$88,4))</f>
        <v/>
      </c>
      <c r="M46" s="244"/>
      <c r="N46" s="244"/>
      <c r="O46" s="243" t="str">
        <f>IF(C46="","",VLOOKUP(C46,基礎データ!$C$39:$M$88,5))</f>
        <v/>
      </c>
      <c r="P46" s="244"/>
      <c r="Q46" s="244"/>
      <c r="R46" s="88" t="str">
        <f>IF(C46="","",VLOOKUP(C46,基礎データ!$C$39:$M$88,9))</f>
        <v/>
      </c>
      <c r="S46" s="388" t="str">
        <f>IF(C46="","",VLOOKUP(C46,基礎データ!$C$39:$M$88,11))</f>
        <v/>
      </c>
      <c r="T46" s="388" t="str">
        <f>IF(E46="","",VLOOKUP(E46,基礎データ!$C$39:$L$108,9))</f>
        <v/>
      </c>
      <c r="U46" s="388" t="str">
        <f>IF(F46="","",VLOOKUP(F46,基礎データ!$C$39:$L$108,9))</f>
        <v/>
      </c>
      <c r="V46" s="388" t="str">
        <f>IF(G46="","",VLOOKUP(G46,基礎データ!$C$39:$L$108,9))</f>
        <v/>
      </c>
      <c r="W46" s="378" t="str">
        <f>IF(C46&gt;0,VLOOKUP(C46,基礎データ!$C$39:$M$88,10),"")</f>
        <v/>
      </c>
      <c r="X46" s="378"/>
      <c r="Y46" s="267"/>
      <c r="Z46" s="268"/>
      <c r="AA46" s="268"/>
      <c r="AB46" s="268"/>
      <c r="AC46" s="268"/>
      <c r="AD46" s="268"/>
      <c r="AE46" s="268"/>
      <c r="AF46" s="268"/>
      <c r="AG46" s="269"/>
      <c r="AI46" s="99">
        <v>4</v>
      </c>
      <c r="AJ46" s="99" t="str">
        <f>F49&amp;"　・　"&amp;F50</f>
        <v>　・　</v>
      </c>
    </row>
    <row r="47" spans="1:36" s="27" customFormat="1" ht="19.5" customHeight="1">
      <c r="A47" s="70" t="str">
        <f>基礎データ!C63&amp;" 　"&amp;基礎データ!D63&amp;基礎データ!E63</f>
        <v>25 　</v>
      </c>
      <c r="C47" s="18"/>
      <c r="D47" s="29"/>
      <c r="E47" s="400">
        <v>3</v>
      </c>
      <c r="F47" s="238" t="str">
        <f>IF(C47="","",VLOOKUP(C47,基礎データ!$C$39:$M$88,2))</f>
        <v/>
      </c>
      <c r="G47" s="239"/>
      <c r="H47" s="239"/>
      <c r="I47" s="238" t="str">
        <f>IF(C47="","",VLOOKUP(C47,基礎データ!$C$39:$M$88,3))</f>
        <v/>
      </c>
      <c r="J47" s="239"/>
      <c r="K47" s="239"/>
      <c r="L47" s="238" t="str">
        <f>IF(C47="","",VLOOKUP(C47,基礎データ!$C$39:$M$88,4))</f>
        <v/>
      </c>
      <c r="M47" s="239"/>
      <c r="N47" s="239"/>
      <c r="O47" s="238" t="str">
        <f>IF(C47="","",VLOOKUP(C47,基礎データ!$C$39:$M$88,5))</f>
        <v/>
      </c>
      <c r="P47" s="239"/>
      <c r="Q47" s="239"/>
      <c r="R47" s="84" t="str">
        <f>IF(C47="","",VLOOKUP(C47,基礎データ!$C$39:$M$88,9))</f>
        <v/>
      </c>
      <c r="S47" s="330" t="str">
        <f>IF(C47="","",VLOOKUP(C47,基礎データ!$C$39:$M$88,11))</f>
        <v/>
      </c>
      <c r="T47" s="330">
        <f>IF(E47="","",VLOOKUP(E47,基礎データ!$C$39:$L$108,9))</f>
        <v>0</v>
      </c>
      <c r="U47" s="330" t="str">
        <f>IF(F47="","",VLOOKUP(F47,基礎データ!$C$39:$L$108,9))</f>
        <v/>
      </c>
      <c r="V47" s="330" t="str">
        <f>IF(G47="","",VLOOKUP(G47,基礎データ!$C$39:$L$108,9))</f>
        <v/>
      </c>
      <c r="W47" s="281" t="str">
        <f>IF(C47&gt;0,VLOOKUP(C47,基礎データ!$C$39:$M$88,10),"")</f>
        <v/>
      </c>
      <c r="X47" s="281"/>
      <c r="Y47" s="261"/>
      <c r="Z47" s="262"/>
      <c r="AA47" s="262"/>
      <c r="AB47" s="262"/>
      <c r="AC47" s="262"/>
      <c r="AD47" s="262"/>
      <c r="AE47" s="262"/>
      <c r="AF47" s="262"/>
      <c r="AG47" s="263"/>
      <c r="AI47" s="99"/>
      <c r="AJ47" s="99"/>
    </row>
    <row r="48" spans="1:36" s="27" customFormat="1" ht="19.5" customHeight="1">
      <c r="A48" s="70" t="str">
        <f>基礎データ!C64&amp;" 　"&amp;基礎データ!D64&amp;基礎データ!E64</f>
        <v>26 　</v>
      </c>
      <c r="C48" s="18"/>
      <c r="D48" s="29"/>
      <c r="E48" s="401"/>
      <c r="F48" s="243" t="str">
        <f>IF(C48="","",VLOOKUP(C48,基礎データ!$C$39:$M$88,2))</f>
        <v/>
      </c>
      <c r="G48" s="244"/>
      <c r="H48" s="244"/>
      <c r="I48" s="243" t="str">
        <f>IF(C48="","",VLOOKUP(C48,基礎データ!$C$39:$M$88,3))</f>
        <v/>
      </c>
      <c r="J48" s="244"/>
      <c r="K48" s="244"/>
      <c r="L48" s="243" t="str">
        <f>IF(C48="","",VLOOKUP(C48,基礎データ!$C$39:$M$88,4))</f>
        <v/>
      </c>
      <c r="M48" s="244"/>
      <c r="N48" s="244"/>
      <c r="O48" s="243" t="str">
        <f>IF(C48="","",VLOOKUP(C48,基礎データ!$C$39:$M$88,5))</f>
        <v/>
      </c>
      <c r="P48" s="244"/>
      <c r="Q48" s="244"/>
      <c r="R48" s="88" t="str">
        <f>IF(C48="","",VLOOKUP(C48,基礎データ!$C$39:$M$88,9))</f>
        <v/>
      </c>
      <c r="S48" s="388" t="str">
        <f>IF(C48="","",VLOOKUP(C48,基礎データ!$C$39:$M$88,11))</f>
        <v/>
      </c>
      <c r="T48" s="388" t="str">
        <f>IF(E48="","",VLOOKUP(E48,基礎データ!$C$39:$L$108,9))</f>
        <v/>
      </c>
      <c r="U48" s="388" t="str">
        <f>IF(F48="","",VLOOKUP(F48,基礎データ!$C$39:$L$108,9))</f>
        <v/>
      </c>
      <c r="V48" s="388" t="str">
        <f>IF(G48="","",VLOOKUP(G48,基礎データ!$C$39:$L$108,9))</f>
        <v/>
      </c>
      <c r="W48" s="378" t="str">
        <f>IF(C48&gt;0,VLOOKUP(C48,基礎データ!$C$39:$M$88,10),"")</f>
        <v/>
      </c>
      <c r="X48" s="378"/>
      <c r="Y48" s="267"/>
      <c r="Z48" s="268"/>
      <c r="AA48" s="268"/>
      <c r="AB48" s="268"/>
      <c r="AC48" s="268"/>
      <c r="AD48" s="268"/>
      <c r="AE48" s="268"/>
      <c r="AF48" s="268"/>
      <c r="AG48" s="269"/>
      <c r="AI48" s="99"/>
      <c r="AJ48" s="99"/>
    </row>
    <row r="49" spans="1:36" s="27" customFormat="1" ht="19.5" customHeight="1">
      <c r="A49" s="70" t="str">
        <f>基礎データ!C65&amp;" 　"&amp;基礎データ!D65&amp;基礎データ!E65</f>
        <v>27 　</v>
      </c>
      <c r="C49" s="18"/>
      <c r="D49" s="29"/>
      <c r="E49" s="400">
        <v>4</v>
      </c>
      <c r="F49" s="238" t="str">
        <f>IF(C49="","",VLOOKUP(C49,基礎データ!$C$39:$M$88,2))</f>
        <v/>
      </c>
      <c r="G49" s="239"/>
      <c r="H49" s="239"/>
      <c r="I49" s="238" t="str">
        <f>IF(C49="","",VLOOKUP(C49,基礎データ!$C$39:$M$88,3))</f>
        <v/>
      </c>
      <c r="J49" s="239"/>
      <c r="K49" s="239"/>
      <c r="L49" s="238" t="str">
        <f>IF(C49="","",VLOOKUP(C49,基礎データ!$C$39:$M$88,4))</f>
        <v/>
      </c>
      <c r="M49" s="239"/>
      <c r="N49" s="239"/>
      <c r="O49" s="238" t="str">
        <f>IF(C49="","",VLOOKUP(C49,基礎データ!$C$39:$M$88,5))</f>
        <v/>
      </c>
      <c r="P49" s="239"/>
      <c r="Q49" s="239"/>
      <c r="R49" s="84" t="str">
        <f>IF(C49="","",VLOOKUP(C49,基礎データ!$C$39:$M$88,9))</f>
        <v/>
      </c>
      <c r="S49" s="330" t="str">
        <f>IF(C49="","",VLOOKUP(C49,基礎データ!$C$39:$M$88,11))</f>
        <v/>
      </c>
      <c r="T49" s="330">
        <f>IF(E49="","",VLOOKUP(E49,基礎データ!$C$39:$L$108,9))</f>
        <v>0</v>
      </c>
      <c r="U49" s="330" t="str">
        <f>IF(F49="","",VLOOKUP(F49,基礎データ!$C$39:$L$108,9))</f>
        <v/>
      </c>
      <c r="V49" s="330" t="str">
        <f>IF(G49="","",VLOOKUP(G49,基礎データ!$C$39:$L$108,9))</f>
        <v/>
      </c>
      <c r="W49" s="281" t="str">
        <f>IF(C49&gt;0,VLOOKUP(C49,基礎データ!$C$39:$M$88,10),"")</f>
        <v/>
      </c>
      <c r="X49" s="281"/>
      <c r="Y49" s="261"/>
      <c r="Z49" s="262"/>
      <c r="AA49" s="262"/>
      <c r="AB49" s="262"/>
      <c r="AC49" s="262"/>
      <c r="AD49" s="262"/>
      <c r="AE49" s="262"/>
      <c r="AF49" s="262"/>
      <c r="AG49" s="263"/>
      <c r="AI49" s="99"/>
      <c r="AJ49" s="99"/>
    </row>
    <row r="50" spans="1:36" s="27" customFormat="1" ht="19.5" customHeight="1" thickBot="1">
      <c r="A50" s="70" t="str">
        <f>基礎データ!C66&amp;" 　"&amp;基礎データ!D66&amp;基礎データ!E66</f>
        <v>28 　</v>
      </c>
      <c r="C50" s="18"/>
      <c r="D50" s="29"/>
      <c r="E50" s="402"/>
      <c r="F50" s="299" t="str">
        <f>IF(C50="","",VLOOKUP(C50,基礎データ!$C$39:$M$88,2))</f>
        <v/>
      </c>
      <c r="G50" s="300"/>
      <c r="H50" s="300"/>
      <c r="I50" s="299" t="str">
        <f>IF(C50="","",VLOOKUP(C50,基礎データ!$C$39:$M$88,3))</f>
        <v/>
      </c>
      <c r="J50" s="300"/>
      <c r="K50" s="300"/>
      <c r="L50" s="299" t="str">
        <f>IF(C50="","",VLOOKUP(C50,基礎データ!$C$39:$M$88,4))</f>
        <v/>
      </c>
      <c r="M50" s="300"/>
      <c r="N50" s="300"/>
      <c r="O50" s="299" t="str">
        <f>IF(C50="","",VLOOKUP(C50,基礎データ!$C$39:$M$88,5))</f>
        <v/>
      </c>
      <c r="P50" s="300"/>
      <c r="Q50" s="300"/>
      <c r="R50" s="87" t="str">
        <f>IF(C50="","",VLOOKUP(C50,基礎データ!$C$39:$M$88,9))</f>
        <v/>
      </c>
      <c r="S50" s="403" t="str">
        <f>IF(C50="","",VLOOKUP(C50,基礎データ!$C$39:$M$88,11))</f>
        <v/>
      </c>
      <c r="T50" s="403" t="str">
        <f>IF(E50="","",VLOOKUP(E50,基礎データ!$C$39:$L$108,9))</f>
        <v/>
      </c>
      <c r="U50" s="403" t="str">
        <f>IF(F50="","",VLOOKUP(F50,基礎データ!$C$39:$L$108,9))</f>
        <v/>
      </c>
      <c r="V50" s="403" t="str">
        <f>IF(G50="","",VLOOKUP(G50,基礎データ!$C$39:$L$108,9))</f>
        <v/>
      </c>
      <c r="W50" s="379" t="str">
        <f>IF(C50&gt;0,VLOOKUP(C50,基礎データ!$C$39:$M$88,10),"")</f>
        <v/>
      </c>
      <c r="X50" s="379"/>
      <c r="Y50" s="264"/>
      <c r="Z50" s="265"/>
      <c r="AA50" s="265"/>
      <c r="AB50" s="265"/>
      <c r="AC50" s="265"/>
      <c r="AD50" s="265"/>
      <c r="AE50" s="265"/>
      <c r="AF50" s="265"/>
      <c r="AG50" s="266"/>
      <c r="AI50" s="99"/>
      <c r="AJ50" s="99"/>
    </row>
    <row r="51" spans="1:36" s="27" customFormat="1" ht="16.5" customHeight="1">
      <c r="A51" s="70" t="str">
        <f>基礎データ!C67&amp;" 　"&amp;基礎データ!D67&amp;基礎データ!E67</f>
        <v>29 　</v>
      </c>
      <c r="D51" s="29"/>
      <c r="E51" s="77" t="s">
        <v>203</v>
      </c>
      <c r="F51" s="25"/>
      <c r="G51" s="25"/>
      <c r="H51" s="25"/>
      <c r="I51" s="25"/>
      <c r="J51" s="25"/>
      <c r="K51" s="25"/>
      <c r="L51" s="25"/>
      <c r="M51" s="25"/>
      <c r="N51" s="25"/>
      <c r="O51" s="25"/>
      <c r="P51" s="25"/>
      <c r="Q51" s="25"/>
      <c r="R51" s="22"/>
      <c r="S51" s="100"/>
      <c r="T51" s="100"/>
      <c r="U51" s="100"/>
      <c r="V51" s="100"/>
      <c r="W51" s="101"/>
      <c r="X51" s="101"/>
      <c r="Y51" s="101"/>
      <c r="Z51" s="101"/>
      <c r="AA51" s="101"/>
      <c r="AB51" s="101"/>
      <c r="AC51" s="101"/>
      <c r="AD51" s="101"/>
      <c r="AE51" s="101"/>
      <c r="AF51" s="101"/>
      <c r="AG51" s="101"/>
    </row>
    <row r="52" spans="1:36" ht="16.5" customHeight="1">
      <c r="A52" s="70" t="str">
        <f>基礎データ!C68&amp;" 　"&amp;基礎データ!D68&amp;基礎データ!E68</f>
        <v>30 　</v>
      </c>
      <c r="D52" s="29"/>
      <c r="E52" s="22"/>
      <c r="F52" s="25"/>
      <c r="G52" s="25"/>
      <c r="H52" s="25"/>
      <c r="I52" s="25"/>
      <c r="J52" s="25"/>
      <c r="K52" s="25"/>
      <c r="L52" s="25"/>
      <c r="M52" s="25"/>
      <c r="N52" s="25"/>
      <c r="O52" s="25"/>
      <c r="P52" s="25"/>
      <c r="Q52" s="25"/>
      <c r="R52" s="25"/>
      <c r="S52" s="25"/>
      <c r="T52" s="25"/>
      <c r="U52" s="25"/>
      <c r="V52" s="25"/>
      <c r="W52" s="102"/>
      <c r="X52" s="102"/>
      <c r="Y52" s="101"/>
      <c r="Z52" s="101"/>
      <c r="AA52" s="101"/>
      <c r="AB52" s="101"/>
      <c r="AC52" s="101"/>
      <c r="AD52" s="101"/>
      <c r="AE52" s="101"/>
      <c r="AF52" s="101"/>
      <c r="AG52" s="101"/>
    </row>
    <row r="53" spans="1:36" ht="16.5" customHeight="1">
      <c r="A53" s="70" t="str">
        <f>基礎データ!C69&amp;" 　"&amp;基礎データ!D69&amp;基礎データ!E69</f>
        <v>31 　</v>
      </c>
      <c r="D53" s="29"/>
      <c r="E53" s="77" t="s">
        <v>202</v>
      </c>
      <c r="F53" s="25"/>
      <c r="G53" s="25"/>
      <c r="H53" s="25"/>
      <c r="I53" s="25"/>
      <c r="J53" s="25"/>
      <c r="K53" s="25"/>
      <c r="L53" s="25"/>
      <c r="M53" s="25"/>
      <c r="N53" s="25"/>
      <c r="O53" s="25"/>
      <c r="P53" s="25"/>
      <c r="Q53" s="25"/>
      <c r="R53" s="25"/>
      <c r="S53" s="25"/>
      <c r="T53" s="25"/>
      <c r="U53" s="25"/>
      <c r="V53" s="25"/>
      <c r="W53" s="101"/>
      <c r="X53" s="101"/>
      <c r="Y53" s="101"/>
      <c r="Z53" s="101"/>
      <c r="AA53" s="101"/>
      <c r="AB53" s="101"/>
      <c r="AC53" s="101"/>
      <c r="AD53" s="101"/>
      <c r="AE53" s="101"/>
      <c r="AF53" s="101"/>
      <c r="AG53" s="101"/>
    </row>
    <row r="54" spans="1:36" ht="16.5" customHeight="1">
      <c r="A54" s="70" t="str">
        <f>基礎データ!C70&amp;" 　"&amp;基礎データ!D70&amp;基礎データ!E70</f>
        <v>32 　</v>
      </c>
      <c r="D54" s="29"/>
      <c r="E54" s="22"/>
      <c r="F54" s="25"/>
      <c r="G54" s="25"/>
      <c r="H54" s="25"/>
      <c r="I54" s="25"/>
      <c r="J54" s="25"/>
      <c r="K54" s="25"/>
      <c r="L54" s="25"/>
      <c r="M54" s="25"/>
      <c r="N54" s="25"/>
      <c r="O54" s="25"/>
      <c r="P54" s="25"/>
      <c r="Q54" s="25"/>
      <c r="R54" s="22"/>
      <c r="S54" s="100"/>
      <c r="T54" s="100"/>
      <c r="U54" s="100"/>
      <c r="V54" s="100"/>
      <c r="W54" s="102"/>
      <c r="X54" s="102"/>
      <c r="Y54" s="101"/>
      <c r="Z54" s="101"/>
      <c r="AA54" s="101"/>
      <c r="AB54" s="101"/>
      <c r="AC54" s="101"/>
      <c r="AD54" s="101"/>
      <c r="AE54" s="101"/>
      <c r="AF54" s="101"/>
      <c r="AG54" s="101"/>
    </row>
    <row r="55" spans="1:36" ht="16.5" customHeight="1">
      <c r="A55" s="70" t="str">
        <f>基礎データ!C71&amp;" 　"&amp;基礎データ!D71&amp;基礎データ!E71</f>
        <v>33 　</v>
      </c>
      <c r="D55" s="29"/>
      <c r="E55" s="277">
        <v>20</v>
      </c>
      <c r="F55" s="277"/>
      <c r="G55" s="177"/>
      <c r="H55" s="97" t="s">
        <v>197</v>
      </c>
      <c r="I55" s="168"/>
      <c r="J55" s="67" t="s">
        <v>195</v>
      </c>
      <c r="K55" s="168"/>
      <c r="L55" s="168"/>
      <c r="M55" s="97" t="s">
        <v>196</v>
      </c>
      <c r="N55" s="32" t="s">
        <v>7</v>
      </c>
      <c r="O55" s="278">
        <f>基礎データ!E15</f>
        <v>0</v>
      </c>
      <c r="P55" s="278"/>
      <c r="Q55" s="278"/>
      <c r="R55" s="278"/>
      <c r="S55" s="33" t="s">
        <v>8</v>
      </c>
      <c r="T55" s="279" t="str">
        <f>基礎データ!E16</f>
        <v>高等学校</v>
      </c>
      <c r="U55" s="279"/>
      <c r="V55" s="279"/>
      <c r="W55" s="143" t="s">
        <v>317</v>
      </c>
      <c r="X55" s="48" t="s">
        <v>7</v>
      </c>
      <c r="Y55" s="280">
        <f>基礎データ!E17</f>
        <v>0</v>
      </c>
      <c r="Z55" s="280"/>
      <c r="AA55" s="280"/>
      <c r="AB55" s="280"/>
      <c r="AC55" s="280"/>
      <c r="AD55" s="33" t="s">
        <v>8</v>
      </c>
      <c r="AE55" s="34" t="s">
        <v>6</v>
      </c>
      <c r="AF55" s="21"/>
      <c r="AG55" s="21"/>
    </row>
    <row r="56" spans="1:36" ht="16.5" customHeight="1">
      <c r="A56" s="70" t="str">
        <f>基礎データ!C72&amp;" 　"&amp;基礎データ!D72&amp;基礎データ!E72</f>
        <v>34 　</v>
      </c>
      <c r="D56" s="29"/>
      <c r="E56" s="22"/>
      <c r="F56" s="25"/>
      <c r="G56" s="25"/>
      <c r="H56" s="25"/>
      <c r="I56" s="25"/>
      <c r="J56" s="25"/>
      <c r="K56" s="25"/>
      <c r="L56" s="25"/>
      <c r="M56" s="25"/>
      <c r="N56" s="25"/>
      <c r="O56" s="25"/>
      <c r="P56" s="25"/>
      <c r="Q56" s="25"/>
      <c r="R56" s="22"/>
      <c r="S56" s="100"/>
      <c r="T56" s="100"/>
      <c r="U56" s="100"/>
      <c r="V56" s="100"/>
      <c r="W56" s="102"/>
      <c r="X56" s="102"/>
      <c r="Y56" s="101"/>
      <c r="Z56" s="101"/>
      <c r="AA56" s="101"/>
      <c r="AB56" s="101"/>
      <c r="AC56" s="101"/>
      <c r="AD56" s="101"/>
      <c r="AE56" s="101"/>
      <c r="AF56" s="101"/>
      <c r="AG56" s="101"/>
    </row>
    <row r="57" spans="1:36" ht="16.5" customHeight="1">
      <c r="A57" s="70" t="str">
        <f>基礎データ!C85&amp;" 　"&amp;基礎データ!D85&amp;基礎データ!E85</f>
        <v>47 　</v>
      </c>
      <c r="E57" s="35"/>
    </row>
    <row r="58" spans="1:36" ht="16.5" customHeight="1">
      <c r="A58" s="70" t="str">
        <f>基礎データ!C86&amp;" 　"&amp;基礎データ!D86&amp;基礎データ!E86</f>
        <v>48 　</v>
      </c>
    </row>
    <row r="59" spans="1:36" ht="16.5" customHeight="1">
      <c r="A59" s="70" t="str">
        <f>基礎データ!C87&amp;" 　"&amp;基礎データ!D87&amp;基礎データ!E87</f>
        <v>49 　</v>
      </c>
    </row>
    <row r="60" spans="1:36" ht="16.5" customHeight="1">
      <c r="A60" s="70" t="str">
        <f>基礎データ!C88&amp;" 　"&amp;基礎データ!D88&amp;基礎データ!E88</f>
        <v>50 　</v>
      </c>
      <c r="E60" s="36"/>
    </row>
    <row r="61" spans="1:36" ht="16.5" customHeight="1">
      <c r="A61" s="70" t="str">
        <f>基礎データ!C89&amp;" 　"&amp;基礎データ!D89&amp;基礎データ!E89</f>
        <v xml:space="preserve"> 　</v>
      </c>
      <c r="E61" s="72"/>
    </row>
    <row r="62" spans="1:36" ht="16.5" customHeight="1">
      <c r="A62" s="70" t="str">
        <f>基礎データ!C90&amp;" 　"&amp;基礎データ!D90&amp;基礎データ!E90</f>
        <v xml:space="preserve"> 　</v>
      </c>
    </row>
    <row r="63" spans="1:36" ht="16.5" customHeight="1">
      <c r="A63" s="70" t="str">
        <f>基礎データ!C91&amp;" 　"&amp;基礎データ!D91&amp;基礎データ!E91</f>
        <v xml:space="preserve"> 　</v>
      </c>
    </row>
    <row r="64" spans="1:36" ht="16.5" customHeight="1">
      <c r="A64" s="70" t="str">
        <f>基礎データ!C92&amp;" 　"&amp;基礎データ!D92&amp;基礎データ!E92</f>
        <v xml:space="preserve"> 　</v>
      </c>
    </row>
    <row r="65" spans="1:1" ht="16.5" customHeight="1">
      <c r="A65" s="70" t="str">
        <f>基礎データ!C93&amp;" 　"&amp;基礎データ!D93&amp;基礎データ!E93</f>
        <v xml:space="preserve"> 　</v>
      </c>
    </row>
    <row r="66" spans="1:1" ht="16.5" customHeight="1">
      <c r="A66" s="70" t="str">
        <f>基礎データ!C94&amp;" 　"&amp;基礎データ!D94&amp;基礎データ!E94</f>
        <v xml:space="preserve"> 　</v>
      </c>
    </row>
    <row r="67" spans="1:1" ht="16.5" customHeight="1">
      <c r="A67" s="70" t="str">
        <f>基礎データ!C95&amp;" 　"&amp;基礎データ!D95&amp;基礎データ!E95</f>
        <v xml:space="preserve"> 　</v>
      </c>
    </row>
    <row r="68" spans="1:1" ht="16.5" customHeight="1">
      <c r="A68" s="70" t="str">
        <f>基礎データ!C96&amp;" 　"&amp;基礎データ!D96&amp;基礎データ!E96</f>
        <v xml:space="preserve"> 　</v>
      </c>
    </row>
    <row r="69" spans="1:1" ht="16.5" customHeight="1">
      <c r="A69" s="70" t="str">
        <f>基礎データ!C97&amp;" 　"&amp;基礎データ!D97&amp;基礎データ!E97</f>
        <v xml:space="preserve"> 　</v>
      </c>
    </row>
    <row r="70" spans="1:1" ht="16.5" customHeight="1">
      <c r="A70" s="70" t="str">
        <f>基礎データ!C98&amp;" 　"&amp;基礎データ!D98&amp;基礎データ!E98</f>
        <v xml:space="preserve"> 　</v>
      </c>
    </row>
    <row r="71" spans="1:1" ht="16.5" customHeight="1">
      <c r="A71" s="70" t="str">
        <f>基礎データ!C99&amp;" 　"&amp;基礎データ!D99&amp;基礎データ!E99</f>
        <v xml:space="preserve"> 　</v>
      </c>
    </row>
    <row r="72" spans="1:1" ht="16.5" customHeight="1">
      <c r="A72" s="70" t="str">
        <f>基礎データ!C100&amp;" 　"&amp;基礎データ!D100&amp;基礎データ!E100</f>
        <v xml:space="preserve"> 　</v>
      </c>
    </row>
    <row r="73" spans="1:1" ht="16.5" customHeight="1">
      <c r="A73" s="70" t="str">
        <f>基礎データ!C101&amp;" 　"&amp;基礎データ!D101&amp;基礎データ!E101</f>
        <v xml:space="preserve"> 　</v>
      </c>
    </row>
    <row r="74" spans="1:1" ht="16.5" customHeight="1">
      <c r="A74" s="70" t="str">
        <f>基礎データ!C102&amp;" 　"&amp;基礎データ!D102&amp;基礎データ!E102</f>
        <v xml:space="preserve"> 　</v>
      </c>
    </row>
    <row r="75" spans="1:1" ht="16.5" customHeight="1">
      <c r="A75" s="70" t="str">
        <f>基礎データ!C103&amp;" 　"&amp;基礎データ!D103&amp;基礎データ!E103</f>
        <v xml:space="preserve"> 　</v>
      </c>
    </row>
    <row r="76" spans="1:1" ht="16.5" customHeight="1">
      <c r="A76" s="70" t="str">
        <f>基礎データ!C104&amp;" 　"&amp;基礎データ!D104&amp;基礎データ!E104</f>
        <v xml:space="preserve"> 　</v>
      </c>
    </row>
    <row r="77" spans="1:1" ht="16.5" customHeight="1">
      <c r="A77" s="70" t="str">
        <f>基礎データ!C105&amp;" 　"&amp;基礎データ!D105&amp;基礎データ!E105</f>
        <v xml:space="preserve"> 　</v>
      </c>
    </row>
    <row r="78" spans="1:1" ht="16.5" customHeight="1">
      <c r="A78" s="70" t="str">
        <f>基礎データ!C106&amp;" 　"&amp;基礎データ!D106&amp;基礎データ!E106</f>
        <v xml:space="preserve"> 　</v>
      </c>
    </row>
    <row r="79" spans="1:1" ht="16.5" customHeight="1">
      <c r="A79" s="70" t="str">
        <f>基礎データ!C107&amp;" 　"&amp;基礎データ!D107&amp;基礎データ!E107</f>
        <v xml:space="preserve"> 　</v>
      </c>
    </row>
    <row r="80" spans="1:1" ht="16.5" customHeight="1">
      <c r="A80" s="70" t="str">
        <f>基礎データ!C108&amp;" 　"&amp;基礎データ!D108&amp;基礎データ!E108</f>
        <v xml:space="preserve"> 　</v>
      </c>
    </row>
    <row r="81" spans="1:1">
      <c r="A81" s="37"/>
    </row>
    <row r="82" spans="1:1">
      <c r="A82" s="37"/>
    </row>
    <row r="83" spans="1:1">
      <c r="A83" s="37"/>
    </row>
    <row r="84" spans="1:1">
      <c r="A84" s="37"/>
    </row>
    <row r="85" spans="1:1">
      <c r="A85" s="37"/>
    </row>
    <row r="86" spans="1:1">
      <c r="A86" s="37"/>
    </row>
    <row r="87" spans="1:1">
      <c r="A87" s="37"/>
    </row>
    <row r="88" spans="1:1">
      <c r="A88" s="37"/>
    </row>
  </sheetData>
  <sheetProtection selectLockedCells="1"/>
  <mergeCells count="271">
    <mergeCell ref="L10:O11"/>
    <mergeCell ref="G10:K11"/>
    <mergeCell ref="L9:O9"/>
    <mergeCell ref="W50:X50"/>
    <mergeCell ref="W47:X47"/>
    <mergeCell ref="E12:F12"/>
    <mergeCell ref="S49:V49"/>
    <mergeCell ref="F39:H39"/>
    <mergeCell ref="I39:K39"/>
    <mergeCell ref="F40:H40"/>
    <mergeCell ref="I40:K40"/>
    <mergeCell ref="F37:H37"/>
    <mergeCell ref="F38:H38"/>
    <mergeCell ref="I38:K38"/>
    <mergeCell ref="S40:V40"/>
    <mergeCell ref="W46:X46"/>
    <mergeCell ref="F32:K32"/>
    <mergeCell ref="S41:V42"/>
    <mergeCell ref="F48:H48"/>
    <mergeCell ref="I48:K48"/>
    <mergeCell ref="L48:N48"/>
    <mergeCell ref="X9:X14"/>
    <mergeCell ref="G9:J9"/>
    <mergeCell ref="E9:F9"/>
    <mergeCell ref="F50:H50"/>
    <mergeCell ref="I50:K50"/>
    <mergeCell ref="E31:E32"/>
    <mergeCell ref="E41:E42"/>
    <mergeCell ref="L42:Q42"/>
    <mergeCell ref="E43:E44"/>
    <mergeCell ref="E45:E46"/>
    <mergeCell ref="F42:K42"/>
    <mergeCell ref="O50:Q50"/>
    <mergeCell ref="O49:Q49"/>
    <mergeCell ref="L39:N39"/>
    <mergeCell ref="L40:N40"/>
    <mergeCell ref="F35:H35"/>
    <mergeCell ref="I35:K35"/>
    <mergeCell ref="L35:N35"/>
    <mergeCell ref="O35:Q35"/>
    <mergeCell ref="S45:V45"/>
    <mergeCell ref="F33:H33"/>
    <mergeCell ref="L47:N47"/>
    <mergeCell ref="F46:H46"/>
    <mergeCell ref="I46:K46"/>
    <mergeCell ref="L46:N46"/>
    <mergeCell ref="W49:X49"/>
    <mergeCell ref="E47:E48"/>
    <mergeCell ref="E49:E50"/>
    <mergeCell ref="L50:N50"/>
    <mergeCell ref="S50:V50"/>
    <mergeCell ref="S48:V48"/>
    <mergeCell ref="S47:V47"/>
    <mergeCell ref="W48:X48"/>
    <mergeCell ref="O48:Q48"/>
    <mergeCell ref="S46:V46"/>
    <mergeCell ref="F41:Q41"/>
    <mergeCell ref="R41:R42"/>
    <mergeCell ref="W41:X42"/>
    <mergeCell ref="S33:V33"/>
    <mergeCell ref="O34:Q34"/>
    <mergeCell ref="O40:Q40"/>
    <mergeCell ref="O39:Q39"/>
    <mergeCell ref="O43:Q43"/>
    <mergeCell ref="C21:C22"/>
    <mergeCell ref="F49:H49"/>
    <mergeCell ref="I49:K49"/>
    <mergeCell ref="L49:N49"/>
    <mergeCell ref="F24:H24"/>
    <mergeCell ref="F25:H25"/>
    <mergeCell ref="I25:K25"/>
    <mergeCell ref="F29:H29"/>
    <mergeCell ref="D21:D22"/>
    <mergeCell ref="E21:E22"/>
    <mergeCell ref="F21:Q21"/>
    <mergeCell ref="F22:K22"/>
    <mergeCell ref="L22:Q22"/>
    <mergeCell ref="F23:H23"/>
    <mergeCell ref="I24:K24"/>
    <mergeCell ref="F34:H34"/>
    <mergeCell ref="F36:H36"/>
    <mergeCell ref="I36:K36"/>
    <mergeCell ref="L34:N34"/>
    <mergeCell ref="I37:K37"/>
    <mergeCell ref="L37:N37"/>
    <mergeCell ref="I44:K44"/>
    <mergeCell ref="I34:K34"/>
    <mergeCell ref="I43:K43"/>
    <mergeCell ref="W31:X32"/>
    <mergeCell ref="R31:R32"/>
    <mergeCell ref="L32:Q32"/>
    <mergeCell ref="W44:X44"/>
    <mergeCell ref="S43:V43"/>
    <mergeCell ref="W43:X43"/>
    <mergeCell ref="L43:N43"/>
    <mergeCell ref="L26:N26"/>
    <mergeCell ref="L27:N27"/>
    <mergeCell ref="W40:X40"/>
    <mergeCell ref="S28:V28"/>
    <mergeCell ref="S29:V29"/>
    <mergeCell ref="S35:V35"/>
    <mergeCell ref="W35:X35"/>
    <mergeCell ref="S30:V30"/>
    <mergeCell ref="W30:X30"/>
    <mergeCell ref="F31:Q31"/>
    <mergeCell ref="S31:V32"/>
    <mergeCell ref="L44:N44"/>
    <mergeCell ref="L33:N33"/>
    <mergeCell ref="S44:V44"/>
    <mergeCell ref="O37:Q37"/>
    <mergeCell ref="S37:V37"/>
    <mergeCell ref="S39:V39"/>
    <mergeCell ref="I23:K23"/>
    <mergeCell ref="L23:N23"/>
    <mergeCell ref="O23:Q23"/>
    <mergeCell ref="O30:Q30"/>
    <mergeCell ref="O27:Q27"/>
    <mergeCell ref="L24:N24"/>
    <mergeCell ref="L29:N29"/>
    <mergeCell ref="O29:Q29"/>
    <mergeCell ref="I30:K30"/>
    <mergeCell ref="Y41:AG42"/>
    <mergeCell ref="Y31:AG32"/>
    <mergeCell ref="Y40:AG40"/>
    <mergeCell ref="W27:X27"/>
    <mergeCell ref="S21:V22"/>
    <mergeCell ref="S25:V25"/>
    <mergeCell ref="I27:K27"/>
    <mergeCell ref="I26:K26"/>
    <mergeCell ref="H15:J15"/>
    <mergeCell ref="K15:M15"/>
    <mergeCell ref="H16:J16"/>
    <mergeCell ref="K16:M16"/>
    <mergeCell ref="H17:J17"/>
    <mergeCell ref="K17:M17"/>
    <mergeCell ref="F26:H26"/>
    <mergeCell ref="F27:H27"/>
    <mergeCell ref="N15:O15"/>
    <mergeCell ref="P15:Q15"/>
    <mergeCell ref="O24:Q24"/>
    <mergeCell ref="H19:J19"/>
    <mergeCell ref="K19:M19"/>
    <mergeCell ref="I28:K28"/>
    <mergeCell ref="I29:K29"/>
    <mergeCell ref="L30:N30"/>
    <mergeCell ref="Y27:AG27"/>
    <mergeCell ref="Y26:AG26"/>
    <mergeCell ref="S27:V27"/>
    <mergeCell ref="R16:S16"/>
    <mergeCell ref="R17:S17"/>
    <mergeCell ref="S24:V24"/>
    <mergeCell ref="W24:X24"/>
    <mergeCell ref="S23:V23"/>
    <mergeCell ref="X15:X19"/>
    <mergeCell ref="R21:R22"/>
    <mergeCell ref="Y21:AG22"/>
    <mergeCell ref="Y23:AG23"/>
    <mergeCell ref="W23:X23"/>
    <mergeCell ref="W21:X22"/>
    <mergeCell ref="W25:X25"/>
    <mergeCell ref="Y15:Y19"/>
    <mergeCell ref="Z15:AA19"/>
    <mergeCell ref="AB15:AB19"/>
    <mergeCell ref="AC15:AG19"/>
    <mergeCell ref="W38:X38"/>
    <mergeCell ref="Y39:AG39"/>
    <mergeCell ref="Y36:AG36"/>
    <mergeCell ref="Y33:AG33"/>
    <mergeCell ref="Y34:AG34"/>
    <mergeCell ref="Y35:AG35"/>
    <mergeCell ref="S34:V34"/>
    <mergeCell ref="W34:X34"/>
    <mergeCell ref="W33:X33"/>
    <mergeCell ref="W37:X37"/>
    <mergeCell ref="W39:X39"/>
    <mergeCell ref="E1:AG1"/>
    <mergeCell ref="E2:AG2"/>
    <mergeCell ref="E3:AG4"/>
    <mergeCell ref="R18:S18"/>
    <mergeCell ref="N16:O16"/>
    <mergeCell ref="N17:O17"/>
    <mergeCell ref="N18:O18"/>
    <mergeCell ref="P16:Q16"/>
    <mergeCell ref="P17:Q17"/>
    <mergeCell ref="P18:Q18"/>
    <mergeCell ref="Z12:AG12"/>
    <mergeCell ref="G12:M12"/>
    <mergeCell ref="N12:W12"/>
    <mergeCell ref="P10:W10"/>
    <mergeCell ref="U11:W11"/>
    <mergeCell ref="AF7:AG7"/>
    <mergeCell ref="E7:AE7"/>
    <mergeCell ref="Z13:AG13"/>
    <mergeCell ref="Z9:AG9"/>
    <mergeCell ref="Z14:AG14"/>
    <mergeCell ref="Y10:AG11"/>
    <mergeCell ref="E5:G5"/>
    <mergeCell ref="E6:G6"/>
    <mergeCell ref="J6:K6"/>
    <mergeCell ref="E55:F55"/>
    <mergeCell ref="O55:R55"/>
    <mergeCell ref="T55:V55"/>
    <mergeCell ref="Y55:AC55"/>
    <mergeCell ref="W45:X45"/>
    <mergeCell ref="I33:K33"/>
    <mergeCell ref="R13:S14"/>
    <mergeCell ref="P13:Q14"/>
    <mergeCell ref="N13:O14"/>
    <mergeCell ref="H13:M14"/>
    <mergeCell ref="G13:G14"/>
    <mergeCell ref="E13:F19"/>
    <mergeCell ref="T13:W13"/>
    <mergeCell ref="N19:O19"/>
    <mergeCell ref="P19:Q19"/>
    <mergeCell ref="R19:S19"/>
    <mergeCell ref="F30:H30"/>
    <mergeCell ref="F43:H43"/>
    <mergeCell ref="F44:H44"/>
    <mergeCell ref="F28:H28"/>
    <mergeCell ref="Y24:AG24"/>
    <mergeCell ref="Y29:AG29"/>
    <mergeCell ref="L28:N28"/>
    <mergeCell ref="O28:Q28"/>
    <mergeCell ref="C9:C14"/>
    <mergeCell ref="Y43:AG43"/>
    <mergeCell ref="Y50:AG50"/>
    <mergeCell ref="Y49:AG49"/>
    <mergeCell ref="Y48:AG48"/>
    <mergeCell ref="Y47:AG47"/>
    <mergeCell ref="Y46:AG46"/>
    <mergeCell ref="Y45:AG45"/>
    <mergeCell ref="Y44:AG44"/>
    <mergeCell ref="E10:F11"/>
    <mergeCell ref="L45:N45"/>
    <mergeCell ref="F47:H47"/>
    <mergeCell ref="I47:K47"/>
    <mergeCell ref="R15:S15"/>
    <mergeCell ref="O46:Q46"/>
    <mergeCell ref="O45:Q45"/>
    <mergeCell ref="O44:Q44"/>
    <mergeCell ref="F45:H45"/>
    <mergeCell ref="I45:K45"/>
    <mergeCell ref="L25:N25"/>
    <mergeCell ref="H18:J18"/>
    <mergeCell ref="K18:M18"/>
    <mergeCell ref="Y25:AG25"/>
    <mergeCell ref="Y38:AG38"/>
    <mergeCell ref="L6:M6"/>
    <mergeCell ref="N6:AC6"/>
    <mergeCell ref="P9:W9"/>
    <mergeCell ref="O47:Q47"/>
    <mergeCell ref="AI41:AJ41"/>
    <mergeCell ref="AI42:AJ42"/>
    <mergeCell ref="AF5:AG5"/>
    <mergeCell ref="L36:N36"/>
    <mergeCell ref="O36:Q36"/>
    <mergeCell ref="O25:Q25"/>
    <mergeCell ref="W28:X28"/>
    <mergeCell ref="S26:V26"/>
    <mergeCell ref="W26:X26"/>
    <mergeCell ref="O33:Q33"/>
    <mergeCell ref="O26:Q26"/>
    <mergeCell ref="Y30:AG30"/>
    <mergeCell ref="Y28:AG28"/>
    <mergeCell ref="W29:X29"/>
    <mergeCell ref="L38:N38"/>
    <mergeCell ref="S36:V36"/>
    <mergeCell ref="W36:X36"/>
    <mergeCell ref="Y37:AG37"/>
    <mergeCell ref="O38:Q38"/>
    <mergeCell ref="S38:V38"/>
  </mergeCells>
  <phoneticPr fontId="3"/>
  <dataValidations count="1">
    <dataValidation type="list" allowBlank="1" showInputMessage="1" showErrorMessage="1" sqref="T15:W19" xr:uid="{00000000-0002-0000-0100-000000000000}">
      <formula1>"○"</formula1>
    </dataValidation>
  </dataValidations>
  <printOptions horizontalCentered="1"/>
  <pageMargins left="0.31496062992125984" right="0.31496062992125984" top="0.27559055118110237" bottom="0.15748031496062992" header="0.23622047244094491" footer="0.15748031496062992"/>
  <pageSetup paperSize="9" scale="88" orientation="portrait" r:id="rId1"/>
  <headerFooter alignWithMargins="0"/>
  <colBreaks count="1" manualBreakCount="1">
    <brk id="33"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0"/>
    <pageSetUpPr fitToPage="1"/>
  </sheetPr>
  <dimension ref="A1:AJ88"/>
  <sheetViews>
    <sheetView view="pageBreakPreview" topLeftCell="A46" zoomScaleNormal="100" zoomScaleSheetLayoutView="100" workbookViewId="0">
      <selection activeCell="T13" sqref="T13:W13"/>
    </sheetView>
  </sheetViews>
  <sheetFormatPr defaultRowHeight="13.5"/>
  <cols>
    <col min="1" max="1" width="14.75" style="20" customWidth="1"/>
    <col min="2" max="2" width="9.375" style="20" customWidth="1"/>
    <col min="3" max="4" width="5" style="20" customWidth="1"/>
    <col min="5" max="24" width="3.125" style="20" customWidth="1"/>
    <col min="25" max="25" width="11.625" style="20" customWidth="1"/>
    <col min="26" max="29" width="3.125" style="20" customWidth="1"/>
    <col min="30" max="30" width="2.75" style="20" customWidth="1"/>
    <col min="31" max="33" width="2.625" style="20" customWidth="1"/>
    <col min="34" max="35" width="3.125" style="20" customWidth="1"/>
    <col min="36" max="36" width="14.875" style="20" bestFit="1" customWidth="1"/>
    <col min="37" max="109" width="3.125" style="20" customWidth="1"/>
    <col min="110" max="16384" width="9" style="20"/>
  </cols>
  <sheetData>
    <row r="1" spans="1:33" ht="24">
      <c r="E1" s="302" t="s">
        <v>200</v>
      </c>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24">
      <c r="E2" s="302" t="s">
        <v>201</v>
      </c>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row>
    <row r="3" spans="1:33" ht="29.25" customHeight="1">
      <c r="E3" s="303" t="s">
        <v>318</v>
      </c>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row>
    <row r="4" spans="1:33" ht="29.25" customHeight="1">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row>
    <row r="5" spans="1:33" ht="24" customHeight="1">
      <c r="E5" s="324" t="s">
        <v>304</v>
      </c>
      <c r="F5" s="324"/>
      <c r="G5" s="324"/>
      <c r="H5" s="137"/>
      <c r="I5" s="137"/>
      <c r="J5" s="137"/>
      <c r="K5" s="137"/>
      <c r="L5" s="137"/>
      <c r="M5" s="137"/>
      <c r="N5" s="137"/>
      <c r="O5" s="137"/>
      <c r="P5" s="137"/>
      <c r="Q5" s="137"/>
      <c r="R5" s="137"/>
      <c r="S5" s="137"/>
      <c r="T5" s="137"/>
      <c r="U5" s="137"/>
      <c r="V5" s="137"/>
      <c r="W5" s="137"/>
      <c r="X5" s="137"/>
      <c r="Y5" s="137"/>
      <c r="Z5" s="137"/>
      <c r="AA5" s="137"/>
      <c r="AB5" s="137"/>
      <c r="AC5" s="137"/>
      <c r="AD5" s="137"/>
      <c r="AE5" s="420" t="s">
        <v>65</v>
      </c>
      <c r="AF5" s="420"/>
      <c r="AG5" s="420"/>
    </row>
    <row r="6" spans="1:33" ht="25.5">
      <c r="E6" s="325">
        <f>基礎データ!E10</f>
        <v>1</v>
      </c>
      <c r="F6" s="325"/>
      <c r="G6" s="325"/>
      <c r="H6" s="138"/>
      <c r="I6" s="138"/>
      <c r="J6" s="233" t="s">
        <v>310</v>
      </c>
      <c r="K6" s="233"/>
      <c r="L6" s="233">
        <f>基礎データ!I9</f>
        <v>79</v>
      </c>
      <c r="M6" s="233"/>
      <c r="N6" s="234" t="s">
        <v>311</v>
      </c>
      <c r="O6" s="234"/>
      <c r="P6" s="234"/>
      <c r="Q6" s="234"/>
      <c r="R6" s="234"/>
      <c r="S6" s="234"/>
      <c r="T6" s="234"/>
      <c r="U6" s="234"/>
      <c r="V6" s="234"/>
      <c r="W6" s="234"/>
      <c r="X6" s="234"/>
      <c r="Y6" s="234"/>
      <c r="Z6" s="234"/>
      <c r="AA6" s="234"/>
      <c r="AB6" s="234"/>
      <c r="AC6" s="234"/>
      <c r="AD6" s="138"/>
      <c r="AE6" s="420"/>
      <c r="AF6" s="420"/>
      <c r="AG6" s="420"/>
    </row>
    <row r="7" spans="1:33" ht="24">
      <c r="E7" s="318" t="s">
        <v>321</v>
      </c>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row>
    <row r="8" spans="1:33">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row>
    <row r="9" spans="1:33" ht="15.75" customHeight="1">
      <c r="C9" s="260" t="s">
        <v>190</v>
      </c>
      <c r="E9" s="415" t="s">
        <v>185</v>
      </c>
      <c r="F9" s="416"/>
      <c r="G9" s="415" t="str">
        <f>IF(基礎データ!E14="","",基礎データ!E14)</f>
        <v/>
      </c>
      <c r="H9" s="370"/>
      <c r="I9" s="370"/>
      <c r="J9" s="370"/>
      <c r="K9" s="176"/>
      <c r="L9" s="409"/>
      <c r="M9" s="409"/>
      <c r="N9" s="409"/>
      <c r="O9" s="410"/>
      <c r="P9" s="235"/>
      <c r="Q9" s="236"/>
      <c r="R9" s="236"/>
      <c r="S9" s="236"/>
      <c r="T9" s="236"/>
      <c r="U9" s="236"/>
      <c r="V9" s="236"/>
      <c r="W9" s="237"/>
      <c r="X9" s="411" t="s">
        <v>5</v>
      </c>
      <c r="Y9" s="52" t="s">
        <v>70</v>
      </c>
      <c r="Z9" s="321" t="str">
        <f>IF(基礎データ!E20="","",基礎データ!E20)</f>
        <v/>
      </c>
      <c r="AA9" s="321"/>
      <c r="AB9" s="321"/>
      <c r="AC9" s="321"/>
      <c r="AD9" s="321"/>
      <c r="AE9" s="321"/>
      <c r="AF9" s="321"/>
      <c r="AG9" s="322"/>
    </row>
    <row r="10" spans="1:33" ht="15.75" customHeight="1">
      <c r="C10" s="260"/>
      <c r="E10" s="270" t="s">
        <v>171</v>
      </c>
      <c r="F10" s="271"/>
      <c r="G10" s="270" t="str">
        <f>IF(基礎データ!E15="","",基礎データ!E15)</f>
        <v/>
      </c>
      <c r="H10" s="271"/>
      <c r="I10" s="271"/>
      <c r="J10" s="271"/>
      <c r="K10" s="271"/>
      <c r="L10" s="405" t="str">
        <f>基礎データ!E16</f>
        <v>高等学校</v>
      </c>
      <c r="M10" s="405"/>
      <c r="N10" s="405"/>
      <c r="O10" s="406"/>
      <c r="P10" s="311" t="s">
        <v>303</v>
      </c>
      <c r="Q10" s="312"/>
      <c r="R10" s="312"/>
      <c r="S10" s="312"/>
      <c r="T10" s="312"/>
      <c r="U10" s="312"/>
      <c r="V10" s="312"/>
      <c r="W10" s="313"/>
      <c r="X10" s="412"/>
      <c r="Y10" s="323" t="str">
        <f>IF(基礎データ!E21="","",基礎データ!E21)</f>
        <v/>
      </c>
      <c r="Z10" s="307"/>
      <c r="AA10" s="307"/>
      <c r="AB10" s="307"/>
      <c r="AC10" s="307"/>
      <c r="AD10" s="307"/>
      <c r="AE10" s="307"/>
      <c r="AF10" s="307"/>
      <c r="AG10" s="308"/>
    </row>
    <row r="11" spans="1:33" ht="15.75" customHeight="1">
      <c r="C11" s="260"/>
      <c r="E11" s="272"/>
      <c r="F11" s="273"/>
      <c r="G11" s="365"/>
      <c r="H11" s="366"/>
      <c r="I11" s="366"/>
      <c r="J11" s="366"/>
      <c r="K11" s="366"/>
      <c r="L11" s="407"/>
      <c r="M11" s="407"/>
      <c r="N11" s="407"/>
      <c r="O11" s="408"/>
      <c r="P11" s="157"/>
      <c r="Q11" s="158"/>
      <c r="R11" s="158"/>
      <c r="S11" s="158"/>
      <c r="T11" s="158"/>
      <c r="U11" s="314" t="str">
        <f>基礎データ!E16</f>
        <v>高等学校</v>
      </c>
      <c r="V11" s="315"/>
      <c r="W11" s="316"/>
      <c r="X11" s="412"/>
      <c r="Y11" s="323"/>
      <c r="Z11" s="307"/>
      <c r="AA11" s="307"/>
      <c r="AB11" s="307"/>
      <c r="AC11" s="307"/>
      <c r="AD11" s="307"/>
      <c r="AE11" s="307"/>
      <c r="AF11" s="307"/>
      <c r="AG11" s="308"/>
    </row>
    <row r="12" spans="1:33" ht="15.75" customHeight="1" thickBot="1">
      <c r="C12" s="260"/>
      <c r="E12" s="235" t="s">
        <v>186</v>
      </c>
      <c r="F12" s="236"/>
      <c r="G12" s="284" t="str">
        <f>IF(基礎データ!E18="","",基礎データ!E18)</f>
        <v/>
      </c>
      <c r="H12" s="282"/>
      <c r="I12" s="282"/>
      <c r="J12" s="282"/>
      <c r="K12" s="282"/>
      <c r="L12" s="282"/>
      <c r="M12" s="282"/>
      <c r="N12" s="282" t="str">
        <f>IF(基礎データ!E19="","","携帯電話("&amp;基礎データ!E19&amp;")")</f>
        <v/>
      </c>
      <c r="O12" s="282"/>
      <c r="P12" s="282"/>
      <c r="Q12" s="282"/>
      <c r="R12" s="282"/>
      <c r="S12" s="282"/>
      <c r="T12" s="309"/>
      <c r="U12" s="309"/>
      <c r="V12" s="309"/>
      <c r="W12" s="310"/>
      <c r="X12" s="412"/>
      <c r="Y12" s="76" t="s">
        <v>192</v>
      </c>
      <c r="Z12" s="307" t="str">
        <f>IF(基礎データ!E22="","",基礎データ!E22)</f>
        <v/>
      </c>
      <c r="AA12" s="307"/>
      <c r="AB12" s="307"/>
      <c r="AC12" s="307"/>
      <c r="AD12" s="307"/>
      <c r="AE12" s="307"/>
      <c r="AF12" s="307"/>
      <c r="AG12" s="308"/>
    </row>
    <row r="13" spans="1:33" ht="15.75" customHeight="1" thickBot="1">
      <c r="C13" s="260"/>
      <c r="E13" s="286" t="s">
        <v>194</v>
      </c>
      <c r="F13" s="287"/>
      <c r="G13" s="285" t="s">
        <v>46</v>
      </c>
      <c r="H13" s="285" t="s">
        <v>73</v>
      </c>
      <c r="I13" s="285"/>
      <c r="J13" s="285"/>
      <c r="K13" s="285"/>
      <c r="L13" s="285"/>
      <c r="M13" s="285"/>
      <c r="N13" s="284" t="s">
        <v>176</v>
      </c>
      <c r="O13" s="282"/>
      <c r="P13" s="282" t="s">
        <v>177</v>
      </c>
      <c r="Q13" s="282"/>
      <c r="R13" s="282" t="s">
        <v>47</v>
      </c>
      <c r="S13" s="283"/>
      <c r="T13" s="292" t="s">
        <v>184</v>
      </c>
      <c r="U13" s="293"/>
      <c r="V13" s="293"/>
      <c r="W13" s="294"/>
      <c r="X13" s="413"/>
      <c r="Y13" s="53" t="s">
        <v>193</v>
      </c>
      <c r="Z13" s="319" t="str">
        <f>IF(基礎データ!E23="","",基礎データ!E23)</f>
        <v/>
      </c>
      <c r="AA13" s="319"/>
      <c r="AB13" s="319"/>
      <c r="AC13" s="319"/>
      <c r="AD13" s="319"/>
      <c r="AE13" s="319"/>
      <c r="AF13" s="319"/>
      <c r="AG13" s="320"/>
    </row>
    <row r="14" spans="1:33" ht="15.75" customHeight="1" thickBot="1">
      <c r="A14" s="68" t="s">
        <v>63</v>
      </c>
      <c r="C14" s="260"/>
      <c r="E14" s="288"/>
      <c r="F14" s="289"/>
      <c r="G14" s="285"/>
      <c r="H14" s="285"/>
      <c r="I14" s="285"/>
      <c r="J14" s="285"/>
      <c r="K14" s="285"/>
      <c r="L14" s="285"/>
      <c r="M14" s="285"/>
      <c r="N14" s="284"/>
      <c r="O14" s="282"/>
      <c r="P14" s="282"/>
      <c r="Q14" s="282"/>
      <c r="R14" s="282"/>
      <c r="S14" s="283"/>
      <c r="T14" s="183">
        <f>基礎データ!K10</f>
        <v>0</v>
      </c>
      <c r="U14" s="184">
        <f>基礎データ!L10</f>
        <v>0</v>
      </c>
      <c r="V14" s="184">
        <f>基礎データ!M10</f>
        <v>0</v>
      </c>
      <c r="W14" s="185">
        <f>基礎データ!N10</f>
        <v>0</v>
      </c>
      <c r="X14" s="414"/>
      <c r="Y14" s="54"/>
      <c r="Z14" s="319"/>
      <c r="AA14" s="319"/>
      <c r="AB14" s="319"/>
      <c r="AC14" s="319"/>
      <c r="AD14" s="319"/>
      <c r="AE14" s="319"/>
      <c r="AF14" s="319"/>
      <c r="AG14" s="320"/>
    </row>
    <row r="15" spans="1:33" ht="19.5" customHeight="1">
      <c r="A15" s="69" t="str">
        <f>基礎データ!C29&amp;" 　"&amp;基礎データ!D29&amp;基礎データ!E29</f>
        <v>1 　</v>
      </c>
      <c r="C15" s="93"/>
      <c r="E15" s="288"/>
      <c r="F15" s="289"/>
      <c r="G15" s="94">
        <v>1</v>
      </c>
      <c r="H15" s="361" t="str">
        <f>IF(C15="","",VLOOKUP(C15,基礎データ!$C$29:$H$33,2))</f>
        <v/>
      </c>
      <c r="I15" s="275"/>
      <c r="J15" s="275"/>
      <c r="K15" s="274" t="str">
        <f>IF(C15="","",VLOOKUP(C15,基礎データ!$C$29:$H$33,3))</f>
        <v/>
      </c>
      <c r="L15" s="275"/>
      <c r="M15" s="362"/>
      <c r="N15" s="361" t="str">
        <f>IF(C15="","",IF(基礎データ!F29="","",基礎データ!F29))</f>
        <v/>
      </c>
      <c r="O15" s="364"/>
      <c r="P15" s="274" t="str">
        <f>IF(C15="","",IF(基礎データ!G29="","",基礎データ!G29))</f>
        <v/>
      </c>
      <c r="Q15" s="364"/>
      <c r="R15" s="274" t="str">
        <f>IF(C15="","",IF(基礎データ!H29="","",基礎データ!H29))</f>
        <v/>
      </c>
      <c r="S15" s="275"/>
      <c r="T15" s="159"/>
      <c r="U15" s="160"/>
      <c r="V15" s="160"/>
      <c r="W15" s="161"/>
      <c r="X15" s="417" t="s">
        <v>324</v>
      </c>
      <c r="Y15" s="340"/>
      <c r="Z15" s="343" t="s">
        <v>326</v>
      </c>
      <c r="AA15" s="344"/>
      <c r="AB15" s="349" t="s">
        <v>325</v>
      </c>
      <c r="AC15" s="352"/>
      <c r="AD15" s="353"/>
      <c r="AE15" s="353"/>
      <c r="AF15" s="353"/>
      <c r="AG15" s="354"/>
    </row>
    <row r="16" spans="1:33" ht="19.5" customHeight="1">
      <c r="A16" s="69" t="str">
        <f>基礎データ!C30&amp;" 　"&amp;基礎データ!D30&amp;基礎データ!E30</f>
        <v>2 　</v>
      </c>
      <c r="C16" s="93"/>
      <c r="E16" s="288"/>
      <c r="F16" s="289"/>
      <c r="G16" s="95">
        <v>2</v>
      </c>
      <c r="H16" s="304" t="str">
        <f>IF(C16="","",VLOOKUP(C16,基礎データ!$C$29:$H$33,2))</f>
        <v/>
      </c>
      <c r="I16" s="329"/>
      <c r="J16" s="329"/>
      <c r="K16" s="306" t="str">
        <f>IF(C16="","",VLOOKUP(C16,基礎データ!$C$29:$H$33,3))</f>
        <v/>
      </c>
      <c r="L16" s="329"/>
      <c r="M16" s="363"/>
      <c r="N16" s="304" t="str">
        <f>IF(C16="","",IF(基礎データ!F30="","",基礎データ!F30))</f>
        <v/>
      </c>
      <c r="O16" s="305"/>
      <c r="P16" s="306" t="str">
        <f>IF(C16="","",IF(基礎データ!G30="","",基礎データ!G30))</f>
        <v/>
      </c>
      <c r="Q16" s="305"/>
      <c r="R16" s="306" t="str">
        <f>IF(C16="","",IF(基礎データ!H30="","",基礎データ!H30))</f>
        <v/>
      </c>
      <c r="S16" s="329"/>
      <c r="T16" s="162"/>
      <c r="U16" s="163"/>
      <c r="V16" s="163"/>
      <c r="W16" s="164"/>
      <c r="X16" s="418"/>
      <c r="Y16" s="341"/>
      <c r="Z16" s="345"/>
      <c r="AA16" s="346"/>
      <c r="AB16" s="350"/>
      <c r="AC16" s="355"/>
      <c r="AD16" s="356"/>
      <c r="AE16" s="356"/>
      <c r="AF16" s="356"/>
      <c r="AG16" s="357"/>
    </row>
    <row r="17" spans="1:33" ht="19.5" customHeight="1">
      <c r="A17" s="69" t="str">
        <f>基礎データ!C31&amp;" 　"&amp;基礎データ!D31&amp;基礎データ!E31</f>
        <v>3 　</v>
      </c>
      <c r="C17" s="93"/>
      <c r="E17" s="288"/>
      <c r="F17" s="289"/>
      <c r="G17" s="95">
        <v>3</v>
      </c>
      <c r="H17" s="304" t="str">
        <f>IF(C17="","",VLOOKUP(C17,基礎データ!$C$29:$H$33,2))</f>
        <v/>
      </c>
      <c r="I17" s="329"/>
      <c r="J17" s="329"/>
      <c r="K17" s="306" t="str">
        <f>IF(C17="","",VLOOKUP(C17,基礎データ!$C$29:$H$33,3))</f>
        <v/>
      </c>
      <c r="L17" s="329"/>
      <c r="M17" s="363"/>
      <c r="N17" s="304" t="str">
        <f>IF(C17="","",IF(基礎データ!F31="","",基礎データ!F31))</f>
        <v/>
      </c>
      <c r="O17" s="305"/>
      <c r="P17" s="306" t="str">
        <f>IF(C17="","",IF(基礎データ!G31="","",基礎データ!G31))</f>
        <v/>
      </c>
      <c r="Q17" s="305"/>
      <c r="R17" s="306" t="str">
        <f>IF(C17="","",IF(基礎データ!H31="","",基礎データ!H31))</f>
        <v/>
      </c>
      <c r="S17" s="329"/>
      <c r="T17" s="162"/>
      <c r="U17" s="163"/>
      <c r="V17" s="163"/>
      <c r="W17" s="164"/>
      <c r="X17" s="418"/>
      <c r="Y17" s="341"/>
      <c r="Z17" s="345"/>
      <c r="AA17" s="346"/>
      <c r="AB17" s="350"/>
      <c r="AC17" s="355"/>
      <c r="AD17" s="356"/>
      <c r="AE17" s="356"/>
      <c r="AF17" s="356"/>
      <c r="AG17" s="357"/>
    </row>
    <row r="18" spans="1:33" ht="19.5" customHeight="1">
      <c r="A18" s="69" t="str">
        <f>基礎データ!C32&amp;" 　"&amp;基礎データ!D32&amp;基礎データ!E32</f>
        <v>4 　</v>
      </c>
      <c r="C18" s="93"/>
      <c r="E18" s="288"/>
      <c r="F18" s="289"/>
      <c r="G18" s="96">
        <v>4</v>
      </c>
      <c r="H18" s="255" t="str">
        <f>IF(C18="","",VLOOKUP(C18,基礎データ!$C$29:$H$33,2))</f>
        <v/>
      </c>
      <c r="I18" s="244"/>
      <c r="J18" s="244"/>
      <c r="K18" s="243" t="str">
        <f>IF(C18="","",VLOOKUP(C18,基礎データ!$C$29:$H$33,3))</f>
        <v/>
      </c>
      <c r="L18" s="244"/>
      <c r="M18" s="245"/>
      <c r="N18" s="255" t="str">
        <f>IF(C18="","",IF(基礎データ!F32="","",基礎データ!F32))</f>
        <v/>
      </c>
      <c r="O18" s="276"/>
      <c r="P18" s="243" t="str">
        <f>IF(C18="","",IF(基礎データ!G32="","",基礎データ!G32))</f>
        <v/>
      </c>
      <c r="Q18" s="276"/>
      <c r="R18" s="243" t="str">
        <f>IF(C18="","",IF(基礎データ!H32="","",基礎データ!H32))</f>
        <v/>
      </c>
      <c r="S18" s="244"/>
      <c r="T18" s="162"/>
      <c r="U18" s="163"/>
      <c r="V18" s="163"/>
      <c r="W18" s="164"/>
      <c r="X18" s="418"/>
      <c r="Y18" s="341"/>
      <c r="Z18" s="345"/>
      <c r="AA18" s="346"/>
      <c r="AB18" s="350"/>
      <c r="AC18" s="355"/>
      <c r="AD18" s="356"/>
      <c r="AE18" s="356"/>
      <c r="AF18" s="356"/>
      <c r="AG18" s="357"/>
    </row>
    <row r="19" spans="1:33" ht="19.5" customHeight="1" thickBot="1">
      <c r="A19" s="69" t="str">
        <f>基礎データ!C33&amp;" 　"&amp;基礎データ!D33&amp;基礎データ!E33</f>
        <v>5 　</v>
      </c>
      <c r="C19" s="93"/>
      <c r="E19" s="290"/>
      <c r="F19" s="291"/>
      <c r="G19" s="89">
        <v>5</v>
      </c>
      <c r="H19" s="365" t="str">
        <f>IF(C19="","",VLOOKUP(C19,基礎データ!$C$29:$H$33,2))</f>
        <v/>
      </c>
      <c r="I19" s="366"/>
      <c r="J19" s="366"/>
      <c r="K19" s="367" t="str">
        <f>IF(C19="","",VLOOKUP(C19,基礎データ!$C$29:$H$33,3))</f>
        <v/>
      </c>
      <c r="L19" s="366"/>
      <c r="M19" s="368"/>
      <c r="N19" s="295" t="str">
        <f>IF(C19="","",IF(基礎データ!F33="","",基礎データ!F33))</f>
        <v/>
      </c>
      <c r="O19" s="296"/>
      <c r="P19" s="297" t="str">
        <f>IF(C19="","",IF(基礎データ!G33="","",基礎データ!G33))</f>
        <v/>
      </c>
      <c r="Q19" s="296"/>
      <c r="R19" s="297" t="str">
        <f>IF(C19="","",IF(基礎データ!H33="","",基礎データ!H33))</f>
        <v/>
      </c>
      <c r="S19" s="298"/>
      <c r="T19" s="165"/>
      <c r="U19" s="166"/>
      <c r="V19" s="166"/>
      <c r="W19" s="167"/>
      <c r="X19" s="419"/>
      <c r="Y19" s="342"/>
      <c r="Z19" s="347"/>
      <c r="AA19" s="348"/>
      <c r="AB19" s="351"/>
      <c r="AC19" s="358"/>
      <c r="AD19" s="359"/>
      <c r="AE19" s="359"/>
      <c r="AF19" s="359"/>
      <c r="AG19" s="360"/>
    </row>
    <row r="20" spans="1:33" ht="19.5" customHeight="1" thickBot="1">
      <c r="A20" s="98"/>
      <c r="C20" s="23"/>
      <c r="D20" s="24"/>
      <c r="E20" s="25"/>
      <c r="F20" s="25"/>
      <c r="G20" s="25"/>
      <c r="H20" s="25"/>
      <c r="I20" s="22"/>
      <c r="J20" s="22"/>
      <c r="K20" s="22"/>
      <c r="L20" s="22"/>
      <c r="M20" s="22"/>
      <c r="N20" s="22"/>
      <c r="O20" s="22"/>
      <c r="P20" s="22"/>
      <c r="Q20" s="22"/>
      <c r="R20" s="22"/>
      <c r="S20" s="22"/>
      <c r="T20" s="22"/>
      <c r="U20" s="22"/>
      <c r="V20" s="22"/>
      <c r="W20" s="22"/>
      <c r="X20" s="26"/>
      <c r="Y20" s="21"/>
      <c r="Z20" s="21"/>
      <c r="AA20" s="21"/>
      <c r="AB20" s="21"/>
      <c r="AC20" s="21"/>
      <c r="AD20" s="21"/>
      <c r="AE20" s="21"/>
      <c r="AF20" s="21"/>
      <c r="AG20" s="21"/>
    </row>
    <row r="21" spans="1:33" s="27" customFormat="1" ht="36" customHeight="1">
      <c r="C21" s="391" t="s">
        <v>64</v>
      </c>
      <c r="D21" s="396"/>
      <c r="E21" s="398"/>
      <c r="F21" s="386" t="s">
        <v>67</v>
      </c>
      <c r="G21" s="387"/>
      <c r="H21" s="387"/>
      <c r="I21" s="387"/>
      <c r="J21" s="387"/>
      <c r="K21" s="387"/>
      <c r="L21" s="387"/>
      <c r="M21" s="387"/>
      <c r="N21" s="387"/>
      <c r="O21" s="387"/>
      <c r="P21" s="387"/>
      <c r="Q21" s="387"/>
      <c r="R21" s="334" t="s">
        <v>43</v>
      </c>
      <c r="S21" s="339" t="s">
        <v>3</v>
      </c>
      <c r="T21" s="339"/>
      <c r="U21" s="339"/>
      <c r="V21" s="339"/>
      <c r="W21" s="339" t="s">
        <v>4</v>
      </c>
      <c r="X21" s="339"/>
      <c r="Y21" s="336" t="s">
        <v>44</v>
      </c>
      <c r="Z21" s="336"/>
      <c r="AA21" s="336"/>
      <c r="AB21" s="336"/>
      <c r="AC21" s="336"/>
      <c r="AD21" s="336"/>
      <c r="AE21" s="336"/>
      <c r="AF21" s="336"/>
      <c r="AG21" s="337"/>
    </row>
    <row r="22" spans="1:33" s="27" customFormat="1" ht="39.75" customHeight="1">
      <c r="A22" s="28" t="s">
        <v>63</v>
      </c>
      <c r="C22" s="392"/>
      <c r="D22" s="397"/>
      <c r="E22" s="399"/>
      <c r="F22" s="297" t="s">
        <v>42</v>
      </c>
      <c r="G22" s="298"/>
      <c r="H22" s="298"/>
      <c r="I22" s="298"/>
      <c r="J22" s="298"/>
      <c r="K22" s="296"/>
      <c r="L22" s="375" t="s">
        <v>41</v>
      </c>
      <c r="M22" s="376"/>
      <c r="N22" s="376"/>
      <c r="O22" s="376"/>
      <c r="P22" s="376"/>
      <c r="Q22" s="377"/>
      <c r="R22" s="335"/>
      <c r="S22" s="285"/>
      <c r="T22" s="285"/>
      <c r="U22" s="285"/>
      <c r="V22" s="285"/>
      <c r="W22" s="285"/>
      <c r="X22" s="285"/>
      <c r="Y22" s="324"/>
      <c r="Z22" s="324"/>
      <c r="AA22" s="324"/>
      <c r="AB22" s="324"/>
      <c r="AC22" s="324"/>
      <c r="AD22" s="324"/>
      <c r="AE22" s="324"/>
      <c r="AF22" s="324"/>
      <c r="AG22" s="338"/>
    </row>
    <row r="23" spans="1:33" s="27" customFormat="1" ht="19.5" customHeight="1">
      <c r="A23" s="70" t="str">
        <f>基礎データ!C39&amp;" 　"&amp;基礎データ!D39&amp;基礎データ!E39</f>
        <v>1 　</v>
      </c>
      <c r="C23" s="18"/>
      <c r="D23" s="29"/>
      <c r="E23" s="114">
        <v>1</v>
      </c>
      <c r="F23" s="238" t="str">
        <f>IF(C23="","",VLOOKUP(C23,基礎データ!$C$39:$M$88,2))</f>
        <v/>
      </c>
      <c r="G23" s="239"/>
      <c r="H23" s="239"/>
      <c r="I23" s="369" t="str">
        <f>IF(C23="","",VLOOKUP(C23,基礎データ!$C$39:$M$88,3))</f>
        <v/>
      </c>
      <c r="J23" s="370"/>
      <c r="K23" s="371"/>
      <c r="L23" s="238" t="str">
        <f>IF(C23="","",VLOOKUP(C23,基礎データ!$C$39:$M$88,4))</f>
        <v/>
      </c>
      <c r="M23" s="239"/>
      <c r="N23" s="239"/>
      <c r="O23" s="238" t="str">
        <f>IF(C23="","",VLOOKUP(C23,基礎データ!$C$39:$M$88,5))</f>
        <v/>
      </c>
      <c r="P23" s="239"/>
      <c r="Q23" s="239"/>
      <c r="R23" s="84" t="str">
        <f>IF(C23="","",VLOOKUP(C23,基礎データ!$C$39:$M$88,9))</f>
        <v/>
      </c>
      <c r="S23" s="330" t="str">
        <f>IF(C23="","",VLOOKUP(C23,基礎データ!$C$39:$M$88,11))</f>
        <v/>
      </c>
      <c r="T23" s="330">
        <f>IF(E23="","",VLOOKUP(E23,基礎データ!$C$39:$L$108,9))</f>
        <v>0</v>
      </c>
      <c r="U23" s="330" t="str">
        <f>IF(F23="","",VLOOKUP(F23,基礎データ!$C$39:$L$108,9))</f>
        <v/>
      </c>
      <c r="V23" s="330" t="str">
        <f>IF(G23="","",VLOOKUP(G23,基礎データ!$C$39:$L$108,9))</f>
        <v/>
      </c>
      <c r="W23" s="281" t="str">
        <f>IF(C23&gt;0,VLOOKUP(C23,基礎データ!$C$39:$M$88,10),"")</f>
        <v/>
      </c>
      <c r="X23" s="281"/>
      <c r="Y23" s="326"/>
      <c r="Z23" s="326"/>
      <c r="AA23" s="326"/>
      <c r="AB23" s="326"/>
      <c r="AC23" s="326"/>
      <c r="AD23" s="326"/>
      <c r="AE23" s="326"/>
      <c r="AF23" s="326"/>
      <c r="AG23" s="327"/>
    </row>
    <row r="24" spans="1:33" s="27" customFormat="1" ht="19.5" customHeight="1">
      <c r="A24" s="70" t="str">
        <f>基礎データ!C40&amp;" 　"&amp;基礎データ!D40&amp;基礎データ!E40</f>
        <v>2 　</v>
      </c>
      <c r="C24" s="18"/>
      <c r="D24" s="29"/>
      <c r="E24" s="115">
        <v>2</v>
      </c>
      <c r="F24" s="243" t="str">
        <f>IF(C24="","",VLOOKUP(C24,基礎データ!$C$39:$M$88,2))</f>
        <v/>
      </c>
      <c r="G24" s="244"/>
      <c r="H24" s="276"/>
      <c r="I24" s="243" t="str">
        <f>IF(C24="","",VLOOKUP(C24,基礎データ!$C$39:$M$88,3))</f>
        <v/>
      </c>
      <c r="J24" s="244"/>
      <c r="K24" s="276"/>
      <c r="L24" s="243" t="str">
        <f>IF(C24="","",VLOOKUP(C24,基礎データ!$C$39:$M$88,4))</f>
        <v/>
      </c>
      <c r="M24" s="244"/>
      <c r="N24" s="276"/>
      <c r="O24" s="243" t="str">
        <f>IF(C24="","",VLOOKUP(C24,基礎データ!$C$39:$M$88,5))</f>
        <v/>
      </c>
      <c r="P24" s="244"/>
      <c r="Q24" s="245"/>
      <c r="R24" s="85" t="str">
        <f>IF(C24="","",VLOOKUP(C24,基礎データ!$C$39:$M$88,9))</f>
        <v/>
      </c>
      <c r="S24" s="248" t="str">
        <f>IF(C24="","",VLOOKUP(C24,基礎データ!$C$39:$M$88,11))</f>
        <v/>
      </c>
      <c r="T24" s="249">
        <f>IF(E24="","",VLOOKUP(E24,基礎データ!$C$39:$L$108,9))</f>
        <v>0</v>
      </c>
      <c r="U24" s="249" t="str">
        <f>IF(F24="","",VLOOKUP(F24,基礎データ!$C$39:$L$108,9))</f>
        <v/>
      </c>
      <c r="V24" s="250" t="str">
        <f>IF(G24="","",VLOOKUP(G24,基礎データ!$C$39:$L$108,9))</f>
        <v/>
      </c>
      <c r="W24" s="246" t="str">
        <f>IF(C24&gt;0,VLOOKUP(C24,基礎データ!$C$39:$M$88,10),"")</f>
        <v/>
      </c>
      <c r="X24" s="247"/>
      <c r="Y24" s="253"/>
      <c r="Z24" s="253"/>
      <c r="AA24" s="253"/>
      <c r="AB24" s="253"/>
      <c r="AC24" s="253"/>
      <c r="AD24" s="253"/>
      <c r="AE24" s="253"/>
      <c r="AF24" s="253"/>
      <c r="AG24" s="254"/>
    </row>
    <row r="25" spans="1:33" s="27" customFormat="1" ht="19.5" customHeight="1">
      <c r="A25" s="70" t="str">
        <f>基礎データ!C41&amp;" 　"&amp;基礎データ!D41&amp;基礎データ!E41</f>
        <v>3 　</v>
      </c>
      <c r="C25" s="18"/>
      <c r="D25" s="29"/>
      <c r="E25" s="116">
        <v>3</v>
      </c>
      <c r="F25" s="243" t="str">
        <f>IF(C25="","",VLOOKUP(C25,基礎データ!$C$39:$M$88,2))</f>
        <v/>
      </c>
      <c r="G25" s="244"/>
      <c r="H25" s="276"/>
      <c r="I25" s="243" t="str">
        <f>IF(C25="","",VLOOKUP(C25,基礎データ!$C$39:$M$88,3))</f>
        <v/>
      </c>
      <c r="J25" s="244"/>
      <c r="K25" s="276"/>
      <c r="L25" s="243" t="str">
        <f>IF(C25="","",VLOOKUP(C25,基礎データ!$C$39:$M$88,4))</f>
        <v/>
      </c>
      <c r="M25" s="244"/>
      <c r="N25" s="276"/>
      <c r="O25" s="243" t="str">
        <f>IF(C25="","",VLOOKUP(C25,基礎データ!$C$39:$M$88,5))</f>
        <v/>
      </c>
      <c r="P25" s="244"/>
      <c r="Q25" s="245"/>
      <c r="R25" s="86" t="str">
        <f>IF(C25="","",VLOOKUP(C25,基礎データ!$C$39:$M$88,9))</f>
        <v/>
      </c>
      <c r="S25" s="248" t="str">
        <f>IF(C25="","",VLOOKUP(C25,基礎データ!$C$39:$M$88,11))</f>
        <v/>
      </c>
      <c r="T25" s="249">
        <f>IF(E25="","",VLOOKUP(E25,基礎データ!$C$39:$L$108,9))</f>
        <v>0</v>
      </c>
      <c r="U25" s="249" t="str">
        <f>IF(F25="","",VLOOKUP(F25,基礎データ!$C$39:$L$108,9))</f>
        <v/>
      </c>
      <c r="V25" s="250" t="str">
        <f>IF(G25="","",VLOOKUP(G25,基礎データ!$C$39:$L$108,9))</f>
        <v/>
      </c>
      <c r="W25" s="255" t="str">
        <f>IF(C25&gt;0,VLOOKUP(C25,基礎データ!$C$39:$M$88,10),"")</f>
        <v/>
      </c>
      <c r="X25" s="245"/>
      <c r="Y25" s="258"/>
      <c r="Z25" s="258"/>
      <c r="AA25" s="258"/>
      <c r="AB25" s="258"/>
      <c r="AC25" s="258"/>
      <c r="AD25" s="258"/>
      <c r="AE25" s="258"/>
      <c r="AF25" s="258"/>
      <c r="AG25" s="259"/>
    </row>
    <row r="26" spans="1:33" s="27" customFormat="1" ht="19.5" customHeight="1">
      <c r="A26" s="70" t="str">
        <f>基礎データ!C42&amp;" 　"&amp;基礎データ!D42&amp;基礎データ!E42</f>
        <v>4 　</v>
      </c>
      <c r="C26" s="18"/>
      <c r="D26" s="29"/>
      <c r="E26" s="115">
        <v>4</v>
      </c>
      <c r="F26" s="243" t="str">
        <f>IF(C26="","",VLOOKUP(C26,基礎データ!$C$39:$M$88,2))</f>
        <v/>
      </c>
      <c r="G26" s="244"/>
      <c r="H26" s="276"/>
      <c r="I26" s="243" t="str">
        <f>IF(C26="","",VLOOKUP(C26,基礎データ!$C$39:$M$88,3))</f>
        <v/>
      </c>
      <c r="J26" s="244"/>
      <c r="K26" s="276"/>
      <c r="L26" s="243" t="str">
        <f>IF(C26="","",VLOOKUP(C26,基礎データ!$C$39:$M$88,4))</f>
        <v/>
      </c>
      <c r="M26" s="244"/>
      <c r="N26" s="276"/>
      <c r="O26" s="243" t="str">
        <f>IF(C26="","",VLOOKUP(C26,基礎データ!$C$39:$M$88,5))</f>
        <v/>
      </c>
      <c r="P26" s="244"/>
      <c r="Q26" s="245"/>
      <c r="R26" s="85" t="str">
        <f>IF(C26="","",VLOOKUP(C26,基礎データ!$C$39:$M$88,9))</f>
        <v/>
      </c>
      <c r="S26" s="248" t="str">
        <f>IF(C26="","",VLOOKUP(C26,基礎データ!$C$39:$M$88,11))</f>
        <v/>
      </c>
      <c r="T26" s="249">
        <f>IF(E26="","",VLOOKUP(E26,基礎データ!$C$39:$L$108,9))</f>
        <v>0</v>
      </c>
      <c r="U26" s="249" t="str">
        <f>IF(F26="","",VLOOKUP(F26,基礎データ!$C$39:$L$108,9))</f>
        <v/>
      </c>
      <c r="V26" s="250" t="str">
        <f>IF(G26="","",VLOOKUP(G26,基礎データ!$C$39:$L$108,9))</f>
        <v/>
      </c>
      <c r="W26" s="246" t="str">
        <f>IF(C26&gt;0,VLOOKUP(C26,基礎データ!$C$39:$M$88,10),"")</f>
        <v/>
      </c>
      <c r="X26" s="247"/>
      <c r="Y26" s="253"/>
      <c r="Z26" s="253"/>
      <c r="AA26" s="253"/>
      <c r="AB26" s="253"/>
      <c r="AC26" s="253"/>
      <c r="AD26" s="253"/>
      <c r="AE26" s="253"/>
      <c r="AF26" s="253"/>
      <c r="AG26" s="254"/>
    </row>
    <row r="27" spans="1:33" s="27" customFormat="1" ht="19.5" customHeight="1">
      <c r="A27" s="70" t="str">
        <f>基礎データ!C43&amp;" 　"&amp;基礎データ!D43&amp;基礎データ!E43</f>
        <v>5 　</v>
      </c>
      <c r="C27" s="18"/>
      <c r="D27" s="29"/>
      <c r="E27" s="116">
        <v>5</v>
      </c>
      <c r="F27" s="243" t="str">
        <f>IF(C27="","",VLOOKUP(C27,基礎データ!$C$39:$M$88,2))</f>
        <v/>
      </c>
      <c r="G27" s="244"/>
      <c r="H27" s="276"/>
      <c r="I27" s="243" t="str">
        <f>IF(C27="","",VLOOKUP(C27,基礎データ!$C$39:$M$88,3))</f>
        <v/>
      </c>
      <c r="J27" s="244"/>
      <c r="K27" s="276"/>
      <c r="L27" s="243" t="str">
        <f>IF(C27="","",VLOOKUP(C27,基礎データ!$C$39:$M$88,4))</f>
        <v/>
      </c>
      <c r="M27" s="244"/>
      <c r="N27" s="276"/>
      <c r="O27" s="243" t="str">
        <f>IF(C27="","",VLOOKUP(C27,基礎データ!$C$39:$M$88,5))</f>
        <v/>
      </c>
      <c r="P27" s="244"/>
      <c r="Q27" s="245"/>
      <c r="R27" s="86" t="str">
        <f>IF(C27="","",VLOOKUP(C27,基礎データ!$C$39:$M$88,9))</f>
        <v/>
      </c>
      <c r="S27" s="248" t="str">
        <f>IF(C27="","",VLOOKUP(C27,基礎データ!$C$39:$M$88,11))</f>
        <v/>
      </c>
      <c r="T27" s="249">
        <f>IF(E27="","",VLOOKUP(E27,基礎データ!$C$39:$L$108,9))</f>
        <v>0</v>
      </c>
      <c r="U27" s="249" t="str">
        <f>IF(F27="","",VLOOKUP(F27,基礎データ!$C$39:$L$108,9))</f>
        <v/>
      </c>
      <c r="V27" s="250" t="str">
        <f>IF(G27="","",VLOOKUP(G27,基礎データ!$C$39:$L$108,9))</f>
        <v/>
      </c>
      <c r="W27" s="255" t="str">
        <f>IF(C27&gt;0,VLOOKUP(C27,基礎データ!$C$39:$M$88,10),"")</f>
        <v/>
      </c>
      <c r="X27" s="245"/>
      <c r="Y27" s="258"/>
      <c r="Z27" s="258"/>
      <c r="AA27" s="258"/>
      <c r="AB27" s="258"/>
      <c r="AC27" s="258"/>
      <c r="AD27" s="258"/>
      <c r="AE27" s="258"/>
      <c r="AF27" s="258"/>
      <c r="AG27" s="259"/>
    </row>
    <row r="28" spans="1:33" s="27" customFormat="1" ht="19.5" customHeight="1">
      <c r="A28" s="70" t="str">
        <f>基礎データ!C44&amp;" 　"&amp;基礎データ!D44&amp;基礎データ!E44</f>
        <v>6 　</v>
      </c>
      <c r="C28" s="18"/>
      <c r="D28" s="29"/>
      <c r="E28" s="115">
        <v>6</v>
      </c>
      <c r="F28" s="243" t="str">
        <f>IF(C28="","",VLOOKUP(C28,基礎データ!$C$39:$M$88,2))</f>
        <v/>
      </c>
      <c r="G28" s="244"/>
      <c r="H28" s="276"/>
      <c r="I28" s="243" t="str">
        <f>IF(C28="","",VLOOKUP(C28,基礎データ!$C$39:$M$88,3))</f>
        <v/>
      </c>
      <c r="J28" s="244"/>
      <c r="K28" s="276"/>
      <c r="L28" s="243" t="str">
        <f>IF(C28="","",VLOOKUP(C28,基礎データ!$C$39:$M$88,4))</f>
        <v/>
      </c>
      <c r="M28" s="244"/>
      <c r="N28" s="276"/>
      <c r="O28" s="243" t="str">
        <f>IF(C28="","",VLOOKUP(C28,基礎データ!$C$39:$M$88,5))</f>
        <v/>
      </c>
      <c r="P28" s="244"/>
      <c r="Q28" s="245"/>
      <c r="R28" s="85" t="str">
        <f>IF(C28="","",VLOOKUP(C28,基礎データ!$C$39:$M$88,9))</f>
        <v/>
      </c>
      <c r="S28" s="248" t="str">
        <f>IF(C28="","",VLOOKUP(C28,基礎データ!$C$39:$M$88,11))</f>
        <v/>
      </c>
      <c r="T28" s="249">
        <f>IF(E28="","",VLOOKUP(E28,基礎データ!$C$39:$L$108,9))</f>
        <v>0</v>
      </c>
      <c r="U28" s="249" t="str">
        <f>IF(F28="","",VLOOKUP(F28,基礎データ!$C$39:$L$108,9))</f>
        <v/>
      </c>
      <c r="V28" s="250" t="str">
        <f>IF(G28="","",VLOOKUP(G28,基礎データ!$C$39:$L$108,9))</f>
        <v/>
      </c>
      <c r="W28" s="246" t="str">
        <f>IF(C28&gt;0,VLOOKUP(C28,基礎データ!$C$39:$M$88,10),"")</f>
        <v/>
      </c>
      <c r="X28" s="247"/>
      <c r="Y28" s="253"/>
      <c r="Z28" s="253"/>
      <c r="AA28" s="253"/>
      <c r="AB28" s="253"/>
      <c r="AC28" s="253"/>
      <c r="AD28" s="253"/>
      <c r="AE28" s="253"/>
      <c r="AF28" s="253"/>
      <c r="AG28" s="254"/>
    </row>
    <row r="29" spans="1:33" s="27" customFormat="1" ht="19.5" customHeight="1">
      <c r="A29" s="70" t="str">
        <f>基礎データ!C45&amp;" 　"&amp;基礎データ!D45&amp;基礎データ!E45</f>
        <v>7 　</v>
      </c>
      <c r="C29" s="18"/>
      <c r="D29" s="29"/>
      <c r="E29" s="116">
        <v>7</v>
      </c>
      <c r="F29" s="393" t="str">
        <f>IF(C29="","",VLOOKUP(C29,基礎データ!$C$39:$M$88,2))</f>
        <v/>
      </c>
      <c r="G29" s="394"/>
      <c r="H29" s="395"/>
      <c r="I29" s="243" t="str">
        <f>IF(C29="","",VLOOKUP(C29,基礎データ!$C$39:$M$88,3))</f>
        <v/>
      </c>
      <c r="J29" s="244"/>
      <c r="K29" s="276"/>
      <c r="L29" s="243" t="str">
        <f>IF(C29="","",VLOOKUP(C29,基礎データ!$C$39:$M$88,4))</f>
        <v/>
      </c>
      <c r="M29" s="244"/>
      <c r="N29" s="276"/>
      <c r="O29" s="243" t="str">
        <f>IF(C29="","",VLOOKUP(C29,基礎データ!$C$39:$M$88,5))</f>
        <v/>
      </c>
      <c r="P29" s="244"/>
      <c r="Q29" s="245"/>
      <c r="R29" s="86" t="str">
        <f>IF(C29="","",VLOOKUP(C29,基礎データ!$C$39:$M$88,9))</f>
        <v/>
      </c>
      <c r="S29" s="248" t="str">
        <f>IF(C29="","",VLOOKUP(C29,基礎データ!$C$39:$M$88,11))</f>
        <v/>
      </c>
      <c r="T29" s="249">
        <f>IF(E29="","",VLOOKUP(E29,基礎データ!$C$39:$L$108,9))</f>
        <v>0</v>
      </c>
      <c r="U29" s="249" t="str">
        <f>IF(F29="","",VLOOKUP(F29,基礎データ!$C$39:$L$108,9))</f>
        <v/>
      </c>
      <c r="V29" s="250" t="str">
        <f>IF(G29="","",VLOOKUP(G29,基礎データ!$C$39:$L$108,9))</f>
        <v/>
      </c>
      <c r="W29" s="255" t="str">
        <f>IF(C29&gt;0,VLOOKUP(C29,基礎データ!$C$39:$M$88,10),"")</f>
        <v/>
      </c>
      <c r="X29" s="245"/>
      <c r="Y29" s="258"/>
      <c r="Z29" s="258"/>
      <c r="AA29" s="258"/>
      <c r="AB29" s="258"/>
      <c r="AC29" s="258"/>
      <c r="AD29" s="258"/>
      <c r="AE29" s="258"/>
      <c r="AF29" s="258"/>
      <c r="AG29" s="259"/>
    </row>
    <row r="30" spans="1:33" s="27" customFormat="1" ht="19.5" customHeight="1" thickBot="1">
      <c r="A30" s="70" t="str">
        <f>基礎データ!C46&amp;" 　"&amp;基礎データ!D46&amp;基礎データ!E46</f>
        <v>8 　</v>
      </c>
      <c r="C30" s="18"/>
      <c r="D30" s="29"/>
      <c r="E30" s="117">
        <v>8</v>
      </c>
      <c r="F30" s="299" t="str">
        <f>IF(C30="","",VLOOKUP(C30,基礎データ!$C$39:$M$88,2))</f>
        <v/>
      </c>
      <c r="G30" s="300"/>
      <c r="H30" s="301"/>
      <c r="I30" s="299" t="str">
        <f>IF(C30="","",VLOOKUP(C30,基礎データ!$C$39:$M$88,3))</f>
        <v/>
      </c>
      <c r="J30" s="300"/>
      <c r="K30" s="301"/>
      <c r="L30" s="299" t="str">
        <f>IF(C30="","",VLOOKUP(C30,基礎データ!$C$39:$M$88,4))</f>
        <v/>
      </c>
      <c r="M30" s="300"/>
      <c r="N30" s="301"/>
      <c r="O30" s="299" t="str">
        <f>IF(C30="","",VLOOKUP(C30,基礎データ!$C$39:$M$88,5))</f>
        <v/>
      </c>
      <c r="P30" s="300"/>
      <c r="Q30" s="372"/>
      <c r="R30" s="87" t="str">
        <f>IF(C30="","",VLOOKUP(C30,基礎データ!$C$39:$M$88,9))</f>
        <v/>
      </c>
      <c r="S30" s="381" t="str">
        <f>IF(C30="","",VLOOKUP(C30,基礎データ!$C$39:$M$88,11))</f>
        <v/>
      </c>
      <c r="T30" s="382">
        <f>IF(E30="","",VLOOKUP(E30,基礎データ!$C$39:$L$108,9))</f>
        <v>0</v>
      </c>
      <c r="U30" s="382" t="str">
        <f>IF(F30="","",VLOOKUP(F30,基礎データ!$C$39:$L$108,9))</f>
        <v/>
      </c>
      <c r="V30" s="383" t="str">
        <f>IF(G30="","",VLOOKUP(G30,基礎データ!$C$39:$L$108,9))</f>
        <v/>
      </c>
      <c r="W30" s="384" t="str">
        <f>IF(C30&gt;0,VLOOKUP(C30,基礎データ!$C$39:$M$88,10),"")</f>
        <v/>
      </c>
      <c r="X30" s="385"/>
      <c r="Y30" s="251"/>
      <c r="Z30" s="251"/>
      <c r="AA30" s="251"/>
      <c r="AB30" s="251"/>
      <c r="AC30" s="251"/>
      <c r="AD30" s="251"/>
      <c r="AE30" s="251"/>
      <c r="AF30" s="251"/>
      <c r="AG30" s="252"/>
    </row>
    <row r="31" spans="1:33" s="27" customFormat="1" ht="16.5" customHeight="1">
      <c r="A31" s="70" t="str">
        <f>基礎データ!C47&amp;" 　"&amp;基礎データ!D47&amp;基礎データ!E47</f>
        <v>9 　</v>
      </c>
      <c r="D31" s="29"/>
      <c r="E31" s="404"/>
      <c r="F31" s="386" t="s">
        <v>68</v>
      </c>
      <c r="G31" s="387"/>
      <c r="H31" s="387"/>
      <c r="I31" s="387"/>
      <c r="J31" s="387"/>
      <c r="K31" s="387"/>
      <c r="L31" s="387"/>
      <c r="M31" s="387"/>
      <c r="N31" s="387"/>
      <c r="O31" s="387"/>
      <c r="P31" s="387"/>
      <c r="Q31" s="387"/>
      <c r="R31" s="373" t="s">
        <v>77</v>
      </c>
      <c r="S31" s="339" t="s">
        <v>3</v>
      </c>
      <c r="T31" s="339"/>
      <c r="U31" s="339"/>
      <c r="V31" s="339"/>
      <c r="W31" s="339" t="s">
        <v>4</v>
      </c>
      <c r="X31" s="339"/>
      <c r="Y31" s="336" t="s">
        <v>44</v>
      </c>
      <c r="Z31" s="336"/>
      <c r="AA31" s="336"/>
      <c r="AB31" s="336"/>
      <c r="AC31" s="336"/>
      <c r="AD31" s="336"/>
      <c r="AE31" s="336"/>
      <c r="AF31" s="336"/>
      <c r="AG31" s="337"/>
    </row>
    <row r="32" spans="1:33" s="27" customFormat="1" ht="16.5" customHeight="1">
      <c r="A32" s="70" t="str">
        <f>基礎データ!C48&amp;" 　"&amp;基礎データ!D48&amp;基礎データ!E48</f>
        <v>10 　</v>
      </c>
      <c r="D32" s="29"/>
      <c r="E32" s="401"/>
      <c r="F32" s="297" t="s">
        <v>42</v>
      </c>
      <c r="G32" s="298"/>
      <c r="H32" s="298"/>
      <c r="I32" s="298"/>
      <c r="J32" s="298"/>
      <c r="K32" s="296"/>
      <c r="L32" s="375" t="s">
        <v>41</v>
      </c>
      <c r="M32" s="376"/>
      <c r="N32" s="376"/>
      <c r="O32" s="376"/>
      <c r="P32" s="376"/>
      <c r="Q32" s="377"/>
      <c r="R32" s="374"/>
      <c r="S32" s="285"/>
      <c r="T32" s="285"/>
      <c r="U32" s="285"/>
      <c r="V32" s="285"/>
      <c r="W32" s="285"/>
      <c r="X32" s="285"/>
      <c r="Y32" s="324"/>
      <c r="Z32" s="324"/>
      <c r="AA32" s="324"/>
      <c r="AB32" s="324"/>
      <c r="AC32" s="324"/>
      <c r="AD32" s="324"/>
      <c r="AE32" s="324"/>
      <c r="AF32" s="324"/>
      <c r="AG32" s="338"/>
    </row>
    <row r="33" spans="1:36" s="27" customFormat="1" ht="19.5" customHeight="1">
      <c r="A33" s="70" t="str">
        <f>基礎データ!C49&amp;" 　"&amp;基礎データ!D49&amp;基礎データ!E49</f>
        <v>11 　</v>
      </c>
      <c r="C33" s="18"/>
      <c r="D33" s="29"/>
      <c r="E33" s="114">
        <v>1</v>
      </c>
      <c r="F33" s="238" t="str">
        <f>IF(C33="","",VLOOKUP(C33,基礎データ!$C$39:$M$88,2))</f>
        <v/>
      </c>
      <c r="G33" s="239"/>
      <c r="H33" s="239"/>
      <c r="I33" s="238" t="str">
        <f>IF(C33="","",VLOOKUP(C33,基礎データ!$C$39:$M$88,3))</f>
        <v/>
      </c>
      <c r="J33" s="239"/>
      <c r="K33" s="239"/>
      <c r="L33" s="238" t="str">
        <f>IF(C33="","",VLOOKUP(C33,基礎データ!$C$39:$M$88,4))</f>
        <v/>
      </c>
      <c r="M33" s="239"/>
      <c r="N33" s="239"/>
      <c r="O33" s="238" t="str">
        <f>IF(C33="","",VLOOKUP(C33,基礎データ!$C$39:$M$88,5))</f>
        <v/>
      </c>
      <c r="P33" s="239"/>
      <c r="Q33" s="239"/>
      <c r="R33" s="84" t="str">
        <f>IF(C33="","",VLOOKUP(C33,基礎データ!$C$39:$M$88,9))</f>
        <v/>
      </c>
      <c r="S33" s="330" t="str">
        <f>IF(C33="","",VLOOKUP(C33,基礎データ!$C$39:$M$88,11))</f>
        <v/>
      </c>
      <c r="T33" s="330">
        <f>IF(E33="","",VLOOKUP(E33,基礎データ!$C$39:$L$108,9))</f>
        <v>0</v>
      </c>
      <c r="U33" s="330" t="str">
        <f>IF(F33="","",VLOOKUP(F33,基礎データ!$C$39:$L$108,9))</f>
        <v/>
      </c>
      <c r="V33" s="330" t="str">
        <f>IF(G33="","",VLOOKUP(G33,基礎データ!$C$39:$L$108,9))</f>
        <v/>
      </c>
      <c r="W33" s="281" t="str">
        <f>IF(C33&gt;0,VLOOKUP(C33,基礎データ!$C$39:$M$88,10),"")</f>
        <v/>
      </c>
      <c r="X33" s="281"/>
      <c r="Y33" s="326"/>
      <c r="Z33" s="326"/>
      <c r="AA33" s="326"/>
      <c r="AB33" s="326"/>
      <c r="AC33" s="326"/>
      <c r="AD33" s="326"/>
      <c r="AE33" s="326"/>
      <c r="AF33" s="326"/>
      <c r="AG33" s="327"/>
    </row>
    <row r="34" spans="1:36" s="27" customFormat="1" ht="19.5" customHeight="1">
      <c r="A34" s="70" t="str">
        <f>基礎データ!C50&amp;" 　"&amp;基礎データ!D50&amp;基礎データ!E50</f>
        <v>12 　</v>
      </c>
      <c r="C34" s="18"/>
      <c r="D34" s="29"/>
      <c r="E34" s="115">
        <v>2</v>
      </c>
      <c r="F34" s="243" t="str">
        <f>IF(C34="","",VLOOKUP(C34,基礎データ!$C$39:$M$88,2))</f>
        <v/>
      </c>
      <c r="G34" s="244"/>
      <c r="H34" s="244"/>
      <c r="I34" s="243" t="str">
        <f>IF(C34="","",VLOOKUP(C34,基礎データ!$C$39:$M$88,3))</f>
        <v/>
      </c>
      <c r="J34" s="244"/>
      <c r="K34" s="244"/>
      <c r="L34" s="243" t="str">
        <f>IF(C34="","",VLOOKUP(C34,基礎データ!$C$39:$M$88,4))</f>
        <v/>
      </c>
      <c r="M34" s="244"/>
      <c r="N34" s="244"/>
      <c r="O34" s="243" t="str">
        <f>IF(C34="","",VLOOKUP(C34,基礎データ!$C$39:$M$88,5))</f>
        <v/>
      </c>
      <c r="P34" s="244"/>
      <c r="Q34" s="244"/>
      <c r="R34" s="85" t="str">
        <f>IF(C34="","",VLOOKUP(C34,基礎データ!$C$39:$M$88,9))</f>
        <v/>
      </c>
      <c r="S34" s="256" t="str">
        <f>IF(C34="","",VLOOKUP(C34,基礎データ!$C$39:$M$88,11))</f>
        <v/>
      </c>
      <c r="T34" s="256">
        <f>IF(E34="","",VLOOKUP(E34,基礎データ!$C$39:$L$108,9))</f>
        <v>0</v>
      </c>
      <c r="U34" s="256" t="str">
        <f>IF(F34="","",VLOOKUP(F34,基礎データ!$C$39:$L$108,9))</f>
        <v/>
      </c>
      <c r="V34" s="256" t="str">
        <f>IF(G34="","",VLOOKUP(G34,基礎データ!$C$39:$L$108,9))</f>
        <v/>
      </c>
      <c r="W34" s="257" t="str">
        <f>IF(C34&gt;0,VLOOKUP(C34,基礎データ!$C$39:$M$88,10),"")</f>
        <v/>
      </c>
      <c r="X34" s="257"/>
      <c r="Y34" s="253"/>
      <c r="Z34" s="253"/>
      <c r="AA34" s="253"/>
      <c r="AB34" s="253"/>
      <c r="AC34" s="253"/>
      <c r="AD34" s="253"/>
      <c r="AE34" s="253"/>
      <c r="AF34" s="253"/>
      <c r="AG34" s="254"/>
    </row>
    <row r="35" spans="1:36" s="27" customFormat="1" ht="19.5" customHeight="1">
      <c r="A35" s="70" t="str">
        <f>基礎データ!C51&amp;" 　"&amp;基礎データ!D51&amp;基礎データ!E51</f>
        <v>13 　</v>
      </c>
      <c r="C35" s="18"/>
      <c r="D35" s="29"/>
      <c r="E35" s="116">
        <v>3</v>
      </c>
      <c r="F35" s="389" t="str">
        <f>IF(C35="","",VLOOKUP(C35,基礎データ!$C$39:$M$88,2))</f>
        <v/>
      </c>
      <c r="G35" s="390"/>
      <c r="H35" s="390"/>
      <c r="I35" s="389" t="str">
        <f>IF(C35="","",VLOOKUP(C35,基礎データ!$C$39:$M$88,3))</f>
        <v/>
      </c>
      <c r="J35" s="390"/>
      <c r="K35" s="390"/>
      <c r="L35" s="389" t="str">
        <f>IF(C35="","",VLOOKUP(C35,基礎データ!$C$39:$M$88,4))</f>
        <v/>
      </c>
      <c r="M35" s="390"/>
      <c r="N35" s="390"/>
      <c r="O35" s="389" t="str">
        <f>IF(C35="","",VLOOKUP(C35,基礎データ!$C$39:$M$88,5))</f>
        <v/>
      </c>
      <c r="P35" s="390"/>
      <c r="Q35" s="390"/>
      <c r="R35" s="86" t="str">
        <f>IF(C35="","",VLOOKUP(C35,基礎データ!$C$39:$M$88,9))</f>
        <v/>
      </c>
      <c r="S35" s="380" t="str">
        <f>IF(C35="","",VLOOKUP(C35,基礎データ!$C$39:$M$88,11))</f>
        <v/>
      </c>
      <c r="T35" s="380">
        <f>IF(E35="","",VLOOKUP(E35,基礎データ!$C$39:$L$108,9))</f>
        <v>0</v>
      </c>
      <c r="U35" s="380" t="str">
        <f>IF(F35="","",VLOOKUP(F35,基礎データ!$C$39:$L$108,9))</f>
        <v/>
      </c>
      <c r="V35" s="380" t="str">
        <f>IF(G35="","",VLOOKUP(G35,基礎データ!$C$39:$L$108,9))</f>
        <v/>
      </c>
      <c r="W35" s="328" t="str">
        <f>IF(C35&gt;0,VLOOKUP(C35,基礎データ!$C$39:$M$88,10),"")</f>
        <v/>
      </c>
      <c r="X35" s="328"/>
      <c r="Y35" s="258"/>
      <c r="Z35" s="258"/>
      <c r="AA35" s="258"/>
      <c r="AB35" s="258"/>
      <c r="AC35" s="258"/>
      <c r="AD35" s="258"/>
      <c r="AE35" s="258"/>
      <c r="AF35" s="258"/>
      <c r="AG35" s="259"/>
    </row>
    <row r="36" spans="1:36" s="27" customFormat="1" ht="19.5" customHeight="1">
      <c r="A36" s="70" t="str">
        <f>基礎データ!C52&amp;" 　"&amp;基礎データ!D52&amp;基礎データ!E52</f>
        <v>14 　</v>
      </c>
      <c r="C36" s="18"/>
      <c r="D36" s="29"/>
      <c r="E36" s="115">
        <v>4</v>
      </c>
      <c r="F36" s="243" t="str">
        <f>IF(C36="","",VLOOKUP(C36,基礎データ!$C$39:$M$88,2))</f>
        <v/>
      </c>
      <c r="G36" s="244"/>
      <c r="H36" s="244"/>
      <c r="I36" s="243" t="str">
        <f>IF(C36="","",VLOOKUP(C36,基礎データ!$C$39:$M$88,3))</f>
        <v/>
      </c>
      <c r="J36" s="244"/>
      <c r="K36" s="244"/>
      <c r="L36" s="243" t="str">
        <f>IF(C36="","",VLOOKUP(C36,基礎データ!$C$39:$M$88,4))</f>
        <v/>
      </c>
      <c r="M36" s="244"/>
      <c r="N36" s="244"/>
      <c r="O36" s="243" t="str">
        <f>IF(C36="","",VLOOKUP(C36,基礎データ!$C$39:$M$88,5))</f>
        <v/>
      </c>
      <c r="P36" s="244"/>
      <c r="Q36" s="244"/>
      <c r="R36" s="85" t="str">
        <f>IF(C36="","",VLOOKUP(C36,基礎データ!$C$39:$M$88,9))</f>
        <v/>
      </c>
      <c r="S36" s="256" t="str">
        <f>IF(C36="","",VLOOKUP(C36,基礎データ!$C$39:$M$88,11))</f>
        <v/>
      </c>
      <c r="T36" s="256">
        <f>IF(E36="","",VLOOKUP(E36,基礎データ!$C$39:$L$108,9))</f>
        <v>0</v>
      </c>
      <c r="U36" s="256" t="str">
        <f>IF(F36="","",VLOOKUP(F36,基礎データ!$C$39:$L$108,9))</f>
        <v/>
      </c>
      <c r="V36" s="256" t="str">
        <f>IF(G36="","",VLOOKUP(G36,基礎データ!$C$39:$L$108,9))</f>
        <v/>
      </c>
      <c r="W36" s="257" t="str">
        <f>IF(C36&gt;0,VLOOKUP(C36,基礎データ!$C$39:$M$88,10),"")</f>
        <v/>
      </c>
      <c r="X36" s="257"/>
      <c r="Y36" s="253"/>
      <c r="Z36" s="253"/>
      <c r="AA36" s="253"/>
      <c r="AB36" s="253"/>
      <c r="AC36" s="253"/>
      <c r="AD36" s="253"/>
      <c r="AE36" s="253"/>
      <c r="AF36" s="253"/>
      <c r="AG36" s="254"/>
    </row>
    <row r="37" spans="1:36" ht="19.5" customHeight="1">
      <c r="A37" s="70" t="str">
        <f>基礎データ!C53&amp;" 　"&amp;基礎データ!D53&amp;基礎データ!E53</f>
        <v>15 　</v>
      </c>
      <c r="C37" s="18"/>
      <c r="D37" s="29"/>
      <c r="E37" s="116">
        <v>5</v>
      </c>
      <c r="F37" s="389" t="str">
        <f>IF(C37="","",VLOOKUP(C37,基礎データ!$C$39:$M$88,2))</f>
        <v/>
      </c>
      <c r="G37" s="390"/>
      <c r="H37" s="390"/>
      <c r="I37" s="389" t="str">
        <f>IF(C37="","",VLOOKUP(C37,基礎データ!$C$39:$M$88,3))</f>
        <v/>
      </c>
      <c r="J37" s="390"/>
      <c r="K37" s="390"/>
      <c r="L37" s="389" t="str">
        <f>IF(C37="","",VLOOKUP(C37,基礎データ!$C$39:$M$88,4))</f>
        <v/>
      </c>
      <c r="M37" s="390"/>
      <c r="N37" s="390"/>
      <c r="O37" s="389" t="str">
        <f>IF(C37="","",VLOOKUP(C37,基礎データ!$C$39:$M$88,5))</f>
        <v/>
      </c>
      <c r="P37" s="390"/>
      <c r="Q37" s="390"/>
      <c r="R37" s="86" t="str">
        <f>IF(C37="","",VLOOKUP(C37,基礎データ!$C$39:$M$88,9))</f>
        <v/>
      </c>
      <c r="S37" s="380" t="str">
        <f>IF(C37="","",VLOOKUP(C37,基礎データ!$C$39:$M$88,11))</f>
        <v/>
      </c>
      <c r="T37" s="380">
        <f>IF(E37="","",VLOOKUP(E37,基礎データ!$C$39:$L$108,9))</f>
        <v>0</v>
      </c>
      <c r="U37" s="380" t="str">
        <f>IF(F37="","",VLOOKUP(F37,基礎データ!$C$39:$L$108,9))</f>
        <v/>
      </c>
      <c r="V37" s="380" t="str">
        <f>IF(G37="","",VLOOKUP(G37,基礎データ!$C$39:$L$108,9))</f>
        <v/>
      </c>
      <c r="W37" s="328" t="str">
        <f>IF(C37&gt;0,VLOOKUP(C37,基礎データ!$C$39:$M$88,10),"")</f>
        <v/>
      </c>
      <c r="X37" s="328"/>
      <c r="Y37" s="258"/>
      <c r="Z37" s="258"/>
      <c r="AA37" s="258"/>
      <c r="AB37" s="258"/>
      <c r="AC37" s="258"/>
      <c r="AD37" s="258"/>
      <c r="AE37" s="258"/>
      <c r="AF37" s="258"/>
      <c r="AG37" s="259"/>
    </row>
    <row r="38" spans="1:36" s="27" customFormat="1" ht="19.5" customHeight="1">
      <c r="A38" s="70" t="str">
        <f>基礎データ!C54&amp;" 　"&amp;基礎データ!D54&amp;基礎データ!E54</f>
        <v>16 　</v>
      </c>
      <c r="C38" s="18"/>
      <c r="D38" s="29"/>
      <c r="E38" s="115">
        <v>6</v>
      </c>
      <c r="F38" s="243" t="str">
        <f>IF(C38="","",VLOOKUP(C38,基礎データ!$C$39:$M$88,2))</f>
        <v/>
      </c>
      <c r="G38" s="244"/>
      <c r="H38" s="244"/>
      <c r="I38" s="243" t="str">
        <f>IF(C38="","",VLOOKUP(C38,基礎データ!$C$39:$M$88,3))</f>
        <v/>
      </c>
      <c r="J38" s="244"/>
      <c r="K38" s="244"/>
      <c r="L38" s="243" t="str">
        <f>IF(C38="","",VLOOKUP(C38,基礎データ!$C$39:$M$88,4))</f>
        <v/>
      </c>
      <c r="M38" s="244"/>
      <c r="N38" s="244"/>
      <c r="O38" s="243" t="str">
        <f>IF(C38="","",VLOOKUP(C38,基礎データ!$C$39:$M$88,5))</f>
        <v/>
      </c>
      <c r="P38" s="244"/>
      <c r="Q38" s="244"/>
      <c r="R38" s="85" t="str">
        <f>IF(C38="","",VLOOKUP(C38,基礎データ!$C$39:$M$88,9))</f>
        <v/>
      </c>
      <c r="S38" s="256" t="str">
        <f>IF(C38="","",VLOOKUP(C38,基礎データ!$C$39:$M$88,11))</f>
        <v/>
      </c>
      <c r="T38" s="256">
        <f>IF(E38="","",VLOOKUP(E38,基礎データ!$C$39:$L$108,9))</f>
        <v>0</v>
      </c>
      <c r="U38" s="256" t="str">
        <f>IF(F38="","",VLOOKUP(F38,基礎データ!$C$39:$L$108,9))</f>
        <v/>
      </c>
      <c r="V38" s="256" t="str">
        <f>IF(G38="","",VLOOKUP(G38,基礎データ!$C$39:$L$108,9))</f>
        <v/>
      </c>
      <c r="W38" s="257" t="str">
        <f>IF(C38&gt;0,VLOOKUP(C38,基礎データ!$C$39:$M$88,10),"")</f>
        <v/>
      </c>
      <c r="X38" s="257"/>
      <c r="Y38" s="253"/>
      <c r="Z38" s="253"/>
      <c r="AA38" s="253"/>
      <c r="AB38" s="253"/>
      <c r="AC38" s="253"/>
      <c r="AD38" s="253"/>
      <c r="AE38" s="253"/>
      <c r="AF38" s="253"/>
      <c r="AG38" s="254"/>
    </row>
    <row r="39" spans="1:36" s="27" customFormat="1" ht="19.5" customHeight="1">
      <c r="A39" s="70" t="str">
        <f>基礎データ!C55&amp;" 　"&amp;基礎データ!D55&amp;基礎データ!E55</f>
        <v>17 　</v>
      </c>
      <c r="C39" s="18"/>
      <c r="D39" s="29"/>
      <c r="E39" s="116">
        <v>7</v>
      </c>
      <c r="F39" s="389" t="str">
        <f>IF(C39="","",VLOOKUP(C39,基礎データ!$C$39:$M$88,2))</f>
        <v/>
      </c>
      <c r="G39" s="390"/>
      <c r="H39" s="390"/>
      <c r="I39" s="389" t="str">
        <f>IF(C39="","",VLOOKUP(C39,基礎データ!$C$39:$M$88,3))</f>
        <v/>
      </c>
      <c r="J39" s="390"/>
      <c r="K39" s="390"/>
      <c r="L39" s="389" t="str">
        <f>IF(C39="","",VLOOKUP(C39,基礎データ!$C$39:$M$88,4))</f>
        <v/>
      </c>
      <c r="M39" s="390"/>
      <c r="N39" s="390"/>
      <c r="O39" s="389" t="str">
        <f>IF(C39="","",VLOOKUP(C39,基礎データ!$C$39:$M$88,5))</f>
        <v/>
      </c>
      <c r="P39" s="390"/>
      <c r="Q39" s="390"/>
      <c r="R39" s="86" t="str">
        <f>IF(C39="","",VLOOKUP(C39,基礎データ!$C$39:$M$88,9))</f>
        <v/>
      </c>
      <c r="S39" s="380" t="str">
        <f>IF(C39="","",VLOOKUP(C39,基礎データ!$C$39:$M$88,11))</f>
        <v/>
      </c>
      <c r="T39" s="380">
        <f>IF(E39="","",VLOOKUP(E39,基礎データ!$C$39:$L$108,9))</f>
        <v>0</v>
      </c>
      <c r="U39" s="380" t="str">
        <f>IF(F39="","",VLOOKUP(F39,基礎データ!$C$39:$L$108,9))</f>
        <v/>
      </c>
      <c r="V39" s="380" t="str">
        <f>IF(G39="","",VLOOKUP(G39,基礎データ!$C$39:$L$108,9))</f>
        <v/>
      </c>
      <c r="W39" s="328" t="str">
        <f>IF(C39&gt;0,VLOOKUP(C39,基礎データ!$C$39:$M$88,10),"")</f>
        <v/>
      </c>
      <c r="X39" s="328"/>
      <c r="Y39" s="258"/>
      <c r="Z39" s="258"/>
      <c r="AA39" s="258"/>
      <c r="AB39" s="258"/>
      <c r="AC39" s="258"/>
      <c r="AD39" s="258"/>
      <c r="AE39" s="258"/>
      <c r="AF39" s="258"/>
      <c r="AG39" s="259"/>
    </row>
    <row r="40" spans="1:36" s="27" customFormat="1" ht="19.5" customHeight="1" thickBot="1">
      <c r="A40" s="70" t="str">
        <f>基礎データ!C56&amp;" 　"&amp;基礎データ!D56&amp;基礎データ!E56</f>
        <v>18 　</v>
      </c>
      <c r="C40" s="18"/>
      <c r="D40" s="29"/>
      <c r="E40" s="117">
        <v>8</v>
      </c>
      <c r="F40" s="299" t="str">
        <f>IF(C40="","",VLOOKUP(C40,基礎データ!$C$39:$M$88,2))</f>
        <v/>
      </c>
      <c r="G40" s="300"/>
      <c r="H40" s="300"/>
      <c r="I40" s="299" t="str">
        <f>IF(C40="","",VLOOKUP(C40,基礎データ!$C$39:$M$88,3))</f>
        <v/>
      </c>
      <c r="J40" s="300"/>
      <c r="K40" s="300"/>
      <c r="L40" s="299" t="str">
        <f>IF(C40="","",VLOOKUP(C40,基礎データ!$C$39:$M$88,4))</f>
        <v/>
      </c>
      <c r="M40" s="300"/>
      <c r="N40" s="300"/>
      <c r="O40" s="299" t="str">
        <f>IF(C40="","",VLOOKUP(C40,基礎データ!$C$39:$M$88,5))</f>
        <v/>
      </c>
      <c r="P40" s="300"/>
      <c r="Q40" s="300"/>
      <c r="R40" s="87" t="str">
        <f>IF(C40="","",VLOOKUP(C40,基礎データ!$C$39:$M$88,9))</f>
        <v/>
      </c>
      <c r="S40" s="403" t="str">
        <f>IF(C40="","",VLOOKUP(C40,基礎データ!$C$39:$M$88,11))</f>
        <v/>
      </c>
      <c r="T40" s="403">
        <f>IF(E40="","",VLOOKUP(E40,基礎データ!$C$39:$L$108,9))</f>
        <v>0</v>
      </c>
      <c r="U40" s="403" t="str">
        <f>IF(F40="","",VLOOKUP(F40,基礎データ!$C$39:$L$108,9))</f>
        <v/>
      </c>
      <c r="V40" s="403" t="str">
        <f>IF(G40="","",VLOOKUP(G40,基礎データ!$C$39:$L$108,9))</f>
        <v/>
      </c>
      <c r="W40" s="379" t="str">
        <f>IF(C40&gt;0,VLOOKUP(C40,基礎データ!$C$39:$M$88,10),"")</f>
        <v/>
      </c>
      <c r="X40" s="379"/>
      <c r="Y40" s="251"/>
      <c r="Z40" s="251"/>
      <c r="AA40" s="251"/>
      <c r="AB40" s="251"/>
      <c r="AC40" s="251"/>
      <c r="AD40" s="251"/>
      <c r="AE40" s="251"/>
      <c r="AF40" s="251"/>
      <c r="AG40" s="252"/>
    </row>
    <row r="41" spans="1:36" s="27" customFormat="1" ht="16.5" customHeight="1">
      <c r="A41" s="70" t="str">
        <f>基礎データ!C57&amp;" 　"&amp;基礎データ!D57&amp;基礎データ!E57</f>
        <v>19 　</v>
      </c>
      <c r="D41" s="29"/>
      <c r="E41" s="404"/>
      <c r="F41" s="386" t="s">
        <v>69</v>
      </c>
      <c r="G41" s="387"/>
      <c r="H41" s="387"/>
      <c r="I41" s="387"/>
      <c r="J41" s="387"/>
      <c r="K41" s="387"/>
      <c r="L41" s="387"/>
      <c r="M41" s="387"/>
      <c r="N41" s="387"/>
      <c r="O41" s="387"/>
      <c r="P41" s="387"/>
      <c r="Q41" s="387"/>
      <c r="R41" s="373" t="s">
        <v>77</v>
      </c>
      <c r="S41" s="339" t="s">
        <v>3</v>
      </c>
      <c r="T41" s="339"/>
      <c r="U41" s="339"/>
      <c r="V41" s="339"/>
      <c r="W41" s="339" t="s">
        <v>4</v>
      </c>
      <c r="X41" s="339"/>
      <c r="Y41" s="336" t="s">
        <v>44</v>
      </c>
      <c r="Z41" s="336"/>
      <c r="AA41" s="336"/>
      <c r="AB41" s="336"/>
      <c r="AC41" s="336"/>
      <c r="AD41" s="336"/>
      <c r="AE41" s="336"/>
      <c r="AF41" s="336"/>
      <c r="AG41" s="337"/>
      <c r="AI41" s="240" t="s">
        <v>198</v>
      </c>
      <c r="AJ41" s="240"/>
    </row>
    <row r="42" spans="1:36" s="27" customFormat="1" ht="16.5" customHeight="1">
      <c r="A42" s="70" t="str">
        <f>基礎データ!C58&amp;" 　"&amp;基礎データ!D58&amp;基礎データ!E58</f>
        <v>20 　</v>
      </c>
      <c r="D42" s="29"/>
      <c r="E42" s="401"/>
      <c r="F42" s="297" t="s">
        <v>42</v>
      </c>
      <c r="G42" s="298"/>
      <c r="H42" s="298"/>
      <c r="I42" s="298"/>
      <c r="J42" s="298"/>
      <c r="K42" s="296"/>
      <c r="L42" s="375" t="s">
        <v>41</v>
      </c>
      <c r="M42" s="376"/>
      <c r="N42" s="376"/>
      <c r="O42" s="376"/>
      <c r="P42" s="376"/>
      <c r="Q42" s="377"/>
      <c r="R42" s="374"/>
      <c r="S42" s="285"/>
      <c r="T42" s="285"/>
      <c r="U42" s="285"/>
      <c r="V42" s="285"/>
      <c r="W42" s="285"/>
      <c r="X42" s="285"/>
      <c r="Y42" s="324"/>
      <c r="Z42" s="324"/>
      <c r="AA42" s="324"/>
      <c r="AB42" s="324"/>
      <c r="AC42" s="324"/>
      <c r="AD42" s="324"/>
      <c r="AE42" s="324"/>
      <c r="AF42" s="324"/>
      <c r="AG42" s="338"/>
      <c r="AI42" s="240" t="s">
        <v>199</v>
      </c>
      <c r="AJ42" s="240"/>
    </row>
    <row r="43" spans="1:36" s="27" customFormat="1" ht="19.5" customHeight="1">
      <c r="A43" s="70" t="str">
        <f>基礎データ!C59&amp;" 　"&amp;基礎データ!D59&amp;基礎データ!E59</f>
        <v>21 　</v>
      </c>
      <c r="C43" s="18"/>
      <c r="D43" s="29"/>
      <c r="E43" s="400">
        <v>1</v>
      </c>
      <c r="F43" s="238" t="str">
        <f>IF(C43="","",VLOOKUP(C43,基礎データ!$C$39:$M$88,2))</f>
        <v/>
      </c>
      <c r="G43" s="239"/>
      <c r="H43" s="239"/>
      <c r="I43" s="238" t="str">
        <f>IF(C43="","",VLOOKUP(C43,基礎データ!$C$39:$M$88,3))</f>
        <v/>
      </c>
      <c r="J43" s="239"/>
      <c r="K43" s="239"/>
      <c r="L43" s="238" t="str">
        <f>IF(C43="","",VLOOKUP(C43,基礎データ!$C$39:$M$88,4))</f>
        <v/>
      </c>
      <c r="M43" s="239"/>
      <c r="N43" s="239"/>
      <c r="O43" s="238" t="str">
        <f>IF(C43="","",VLOOKUP(C43,基礎データ!$C$39:$M$88,5))</f>
        <v/>
      </c>
      <c r="P43" s="239"/>
      <c r="Q43" s="239"/>
      <c r="R43" s="84" t="str">
        <f>IF(C43="","",VLOOKUP(C43,基礎データ!$C$39:$M$88,9))</f>
        <v/>
      </c>
      <c r="S43" s="330" t="str">
        <f>IF(C43="","",VLOOKUP(C43,基礎データ!$C$39:$M$88,11))</f>
        <v/>
      </c>
      <c r="T43" s="330">
        <f>IF(E43="","",VLOOKUP(E43,基礎データ!$C$39:$L$108,9))</f>
        <v>0</v>
      </c>
      <c r="U43" s="330" t="str">
        <f>IF(F43="","",VLOOKUP(F43,基礎データ!$C$39:$L$108,9))</f>
        <v/>
      </c>
      <c r="V43" s="330" t="str">
        <f>IF(G43="","",VLOOKUP(G43,基礎データ!$C$39:$L$108,9))</f>
        <v/>
      </c>
      <c r="W43" s="281" t="str">
        <f>IF(C43&gt;0,VLOOKUP(C43,基礎データ!$C$39:$M$88,10),"")</f>
        <v/>
      </c>
      <c r="X43" s="281"/>
      <c r="Y43" s="261"/>
      <c r="Z43" s="262"/>
      <c r="AA43" s="262"/>
      <c r="AB43" s="262"/>
      <c r="AC43" s="262"/>
      <c r="AD43" s="262"/>
      <c r="AE43" s="262"/>
      <c r="AF43" s="262"/>
      <c r="AG43" s="263"/>
      <c r="AI43" s="99">
        <v>1</v>
      </c>
      <c r="AJ43" s="99" t="str">
        <f>F43&amp;"　・　"&amp;F44</f>
        <v>　・　</v>
      </c>
    </row>
    <row r="44" spans="1:36" s="27" customFormat="1" ht="19.5" customHeight="1">
      <c r="A44" s="70" t="str">
        <f>基礎データ!C60&amp;" 　"&amp;基礎データ!D60&amp;基礎データ!E60</f>
        <v>22 　</v>
      </c>
      <c r="C44" s="18"/>
      <c r="D44" s="29"/>
      <c r="E44" s="401"/>
      <c r="F44" s="243" t="str">
        <f>IF(C44="","",VLOOKUP(C44,基礎データ!$C$39:$M$88,2))</f>
        <v/>
      </c>
      <c r="G44" s="244"/>
      <c r="H44" s="244"/>
      <c r="I44" s="243" t="str">
        <f>IF(C44="","",VLOOKUP(C44,基礎データ!$C$39:$M$88,3))</f>
        <v/>
      </c>
      <c r="J44" s="244"/>
      <c r="K44" s="244"/>
      <c r="L44" s="243" t="str">
        <f>IF(C44="","",VLOOKUP(C44,基礎データ!$C$39:$M$88,4))</f>
        <v/>
      </c>
      <c r="M44" s="244"/>
      <c r="N44" s="244"/>
      <c r="O44" s="243" t="str">
        <f>IF(C44="","",VLOOKUP(C44,基礎データ!$C$39:$M$88,5))</f>
        <v/>
      </c>
      <c r="P44" s="244"/>
      <c r="Q44" s="244"/>
      <c r="R44" s="88" t="str">
        <f>IF(C44="","",VLOOKUP(C44,基礎データ!$C$39:$M$88,9))</f>
        <v/>
      </c>
      <c r="S44" s="388" t="str">
        <f>IF(C44="","",VLOOKUP(C44,基礎データ!$C$39:$M$88,11))</f>
        <v/>
      </c>
      <c r="T44" s="388" t="str">
        <f>IF(E44="","",VLOOKUP(E44,基礎データ!$C$39:$L$108,9))</f>
        <v/>
      </c>
      <c r="U44" s="388" t="str">
        <f>IF(F44="","",VLOOKUP(F44,基礎データ!$C$39:$L$108,9))</f>
        <v/>
      </c>
      <c r="V44" s="388" t="str">
        <f>IF(G44="","",VLOOKUP(G44,基礎データ!$C$39:$L$108,9))</f>
        <v/>
      </c>
      <c r="W44" s="378" t="str">
        <f>IF(C44&gt;0,VLOOKUP(C44,基礎データ!$C$39:$M$88,10),"")</f>
        <v/>
      </c>
      <c r="X44" s="378"/>
      <c r="Y44" s="267"/>
      <c r="Z44" s="268"/>
      <c r="AA44" s="268"/>
      <c r="AB44" s="268"/>
      <c r="AC44" s="268"/>
      <c r="AD44" s="268"/>
      <c r="AE44" s="268"/>
      <c r="AF44" s="268"/>
      <c r="AG44" s="269"/>
      <c r="AI44" s="99">
        <v>2</v>
      </c>
      <c r="AJ44" s="99" t="str">
        <f>F45&amp;"　・　"&amp;F46</f>
        <v>　・　</v>
      </c>
    </row>
    <row r="45" spans="1:36" s="27" customFormat="1" ht="19.5" customHeight="1">
      <c r="A45" s="70" t="str">
        <f>基礎データ!C61&amp;" 　"&amp;基礎データ!D61&amp;基礎データ!E61</f>
        <v>23 　</v>
      </c>
      <c r="C45" s="18"/>
      <c r="D45" s="29"/>
      <c r="E45" s="400">
        <v>2</v>
      </c>
      <c r="F45" s="238" t="str">
        <f>IF(C45="","",VLOOKUP(C45,基礎データ!$C$39:$M$88,2))</f>
        <v/>
      </c>
      <c r="G45" s="239"/>
      <c r="H45" s="239"/>
      <c r="I45" s="238" t="str">
        <f>IF(C45="","",VLOOKUP(C45,基礎データ!$C$39:$M$88,3))</f>
        <v/>
      </c>
      <c r="J45" s="239"/>
      <c r="K45" s="239"/>
      <c r="L45" s="238" t="str">
        <f>IF(C45="","",VLOOKUP(C45,基礎データ!$C$39:$M$88,4))</f>
        <v/>
      </c>
      <c r="M45" s="239"/>
      <c r="N45" s="239"/>
      <c r="O45" s="238" t="str">
        <f>IF(C45="","",VLOOKUP(C45,基礎データ!$C$39:$M$88,5))</f>
        <v/>
      </c>
      <c r="P45" s="239"/>
      <c r="Q45" s="239"/>
      <c r="R45" s="84" t="str">
        <f>IF(C45="","",VLOOKUP(C45,基礎データ!$C$39:$M$88,9))</f>
        <v/>
      </c>
      <c r="S45" s="330" t="str">
        <f>IF(C45="","",VLOOKUP(C45,基礎データ!$C$39:$M$88,11))</f>
        <v/>
      </c>
      <c r="T45" s="330">
        <f>IF(E45="","",VLOOKUP(E45,基礎データ!$C$39:$L$108,9))</f>
        <v>0</v>
      </c>
      <c r="U45" s="330" t="str">
        <f>IF(F45="","",VLOOKUP(F45,基礎データ!$C$39:$L$108,9))</f>
        <v/>
      </c>
      <c r="V45" s="330" t="str">
        <f>IF(G45="","",VLOOKUP(G45,基礎データ!$C$39:$L$108,9))</f>
        <v/>
      </c>
      <c r="W45" s="281" t="str">
        <f>IF(C45&gt;0,VLOOKUP(C45,基礎データ!$C$39:$M$88,10),"")</f>
        <v/>
      </c>
      <c r="X45" s="281"/>
      <c r="Y45" s="261"/>
      <c r="Z45" s="262"/>
      <c r="AA45" s="262"/>
      <c r="AB45" s="262"/>
      <c r="AC45" s="262"/>
      <c r="AD45" s="262"/>
      <c r="AE45" s="262"/>
      <c r="AF45" s="262"/>
      <c r="AG45" s="263"/>
      <c r="AI45" s="99">
        <v>3</v>
      </c>
      <c r="AJ45" s="99" t="str">
        <f>F47&amp;"　・　"&amp;F48</f>
        <v>　・　</v>
      </c>
    </row>
    <row r="46" spans="1:36" s="27" customFormat="1" ht="19.5" customHeight="1">
      <c r="A46" s="70" t="str">
        <f>基礎データ!C62&amp;" 　"&amp;基礎データ!D62&amp;基礎データ!E62</f>
        <v>24 　</v>
      </c>
      <c r="C46" s="18"/>
      <c r="D46" s="29"/>
      <c r="E46" s="401"/>
      <c r="F46" s="243" t="str">
        <f>IF(C46="","",VLOOKUP(C46,基礎データ!$C$39:$M$88,2))</f>
        <v/>
      </c>
      <c r="G46" s="244"/>
      <c r="H46" s="244"/>
      <c r="I46" s="243" t="str">
        <f>IF(C46="","",VLOOKUP(C46,基礎データ!$C$39:$M$88,3))</f>
        <v/>
      </c>
      <c r="J46" s="244"/>
      <c r="K46" s="244"/>
      <c r="L46" s="243" t="str">
        <f>IF(C46="","",VLOOKUP(C46,基礎データ!$C$39:$M$88,4))</f>
        <v/>
      </c>
      <c r="M46" s="244"/>
      <c r="N46" s="244"/>
      <c r="O46" s="243" t="str">
        <f>IF(C46="","",VLOOKUP(C46,基礎データ!$C$39:$M$88,5))</f>
        <v/>
      </c>
      <c r="P46" s="244"/>
      <c r="Q46" s="244"/>
      <c r="R46" s="88" t="str">
        <f>IF(C46="","",VLOOKUP(C46,基礎データ!$C$39:$M$88,9))</f>
        <v/>
      </c>
      <c r="S46" s="388" t="str">
        <f>IF(C46="","",VLOOKUP(C46,基礎データ!$C$39:$M$88,11))</f>
        <v/>
      </c>
      <c r="T46" s="388" t="str">
        <f>IF(E46="","",VLOOKUP(E46,基礎データ!$C$39:$L$108,9))</f>
        <v/>
      </c>
      <c r="U46" s="388" t="str">
        <f>IF(F46="","",VLOOKUP(F46,基礎データ!$C$39:$L$108,9))</f>
        <v/>
      </c>
      <c r="V46" s="388" t="str">
        <f>IF(G46="","",VLOOKUP(G46,基礎データ!$C$39:$L$108,9))</f>
        <v/>
      </c>
      <c r="W46" s="378" t="str">
        <f>IF(C46&gt;0,VLOOKUP(C46,基礎データ!$C$39:$M$88,10),"")</f>
        <v/>
      </c>
      <c r="X46" s="378"/>
      <c r="Y46" s="267"/>
      <c r="Z46" s="268"/>
      <c r="AA46" s="268"/>
      <c r="AB46" s="268"/>
      <c r="AC46" s="268"/>
      <c r="AD46" s="268"/>
      <c r="AE46" s="268"/>
      <c r="AF46" s="268"/>
      <c r="AG46" s="269"/>
      <c r="AI46" s="99">
        <v>4</v>
      </c>
      <c r="AJ46" s="99" t="str">
        <f>F49&amp;"　・　"&amp;F50</f>
        <v>　・　</v>
      </c>
    </row>
    <row r="47" spans="1:36" s="27" customFormat="1" ht="19.5" customHeight="1">
      <c r="A47" s="70" t="str">
        <f>基礎データ!C63&amp;" 　"&amp;基礎データ!D63&amp;基礎データ!E63</f>
        <v>25 　</v>
      </c>
      <c r="C47" s="18"/>
      <c r="D47" s="29"/>
      <c r="E47" s="400">
        <v>3</v>
      </c>
      <c r="F47" s="238" t="str">
        <f>IF(C47="","",VLOOKUP(C47,基礎データ!$C$39:$M$88,2))</f>
        <v/>
      </c>
      <c r="G47" s="239"/>
      <c r="H47" s="239"/>
      <c r="I47" s="238" t="str">
        <f>IF(C47="","",VLOOKUP(C47,基礎データ!$C$39:$M$88,3))</f>
        <v/>
      </c>
      <c r="J47" s="239"/>
      <c r="K47" s="239"/>
      <c r="L47" s="238" t="str">
        <f>IF(C47="","",VLOOKUP(C47,基礎データ!$C$39:$M$88,4))</f>
        <v/>
      </c>
      <c r="M47" s="239"/>
      <c r="N47" s="239"/>
      <c r="O47" s="238" t="str">
        <f>IF(C47="","",VLOOKUP(C47,基礎データ!$C$39:$M$88,5))</f>
        <v/>
      </c>
      <c r="P47" s="239"/>
      <c r="Q47" s="239"/>
      <c r="R47" s="84" t="str">
        <f>IF(C47="","",VLOOKUP(C47,基礎データ!$C$39:$M$88,9))</f>
        <v/>
      </c>
      <c r="S47" s="330" t="str">
        <f>IF(C47="","",VLOOKUP(C47,基礎データ!$C$39:$M$88,11))</f>
        <v/>
      </c>
      <c r="T47" s="330">
        <f>IF(E47="","",VLOOKUP(E47,基礎データ!$C$39:$L$108,9))</f>
        <v>0</v>
      </c>
      <c r="U47" s="330" t="str">
        <f>IF(F47="","",VLOOKUP(F47,基礎データ!$C$39:$L$108,9))</f>
        <v/>
      </c>
      <c r="V47" s="330" t="str">
        <f>IF(G47="","",VLOOKUP(G47,基礎データ!$C$39:$L$108,9))</f>
        <v/>
      </c>
      <c r="W47" s="281" t="str">
        <f>IF(C47&gt;0,VLOOKUP(C47,基礎データ!$C$39:$M$88,10),"")</f>
        <v/>
      </c>
      <c r="X47" s="281"/>
      <c r="Y47" s="261"/>
      <c r="Z47" s="262"/>
      <c r="AA47" s="262"/>
      <c r="AB47" s="262"/>
      <c r="AC47" s="262"/>
      <c r="AD47" s="262"/>
      <c r="AE47" s="262"/>
      <c r="AF47" s="262"/>
      <c r="AG47" s="263"/>
      <c r="AI47" s="99"/>
      <c r="AJ47" s="99"/>
    </row>
    <row r="48" spans="1:36" s="27" customFormat="1" ht="19.5" customHeight="1">
      <c r="A48" s="70" t="str">
        <f>基礎データ!C64&amp;" 　"&amp;基礎データ!D64&amp;基礎データ!E64</f>
        <v>26 　</v>
      </c>
      <c r="C48" s="18"/>
      <c r="D48" s="29"/>
      <c r="E48" s="401"/>
      <c r="F48" s="243" t="str">
        <f>IF(C48="","",VLOOKUP(C48,基礎データ!$C$39:$M$88,2))</f>
        <v/>
      </c>
      <c r="G48" s="244"/>
      <c r="H48" s="244"/>
      <c r="I48" s="243" t="str">
        <f>IF(C48="","",VLOOKUP(C48,基礎データ!$C$39:$M$88,3))</f>
        <v/>
      </c>
      <c r="J48" s="244"/>
      <c r="K48" s="244"/>
      <c r="L48" s="243" t="str">
        <f>IF(C48="","",VLOOKUP(C48,基礎データ!$C$39:$M$88,4))</f>
        <v/>
      </c>
      <c r="M48" s="244"/>
      <c r="N48" s="244"/>
      <c r="O48" s="243" t="str">
        <f>IF(C48="","",VLOOKUP(C48,基礎データ!$C$39:$M$88,5))</f>
        <v/>
      </c>
      <c r="P48" s="244"/>
      <c r="Q48" s="244"/>
      <c r="R48" s="88" t="str">
        <f>IF(C48="","",VLOOKUP(C48,基礎データ!$C$39:$M$88,9))</f>
        <v/>
      </c>
      <c r="S48" s="388" t="str">
        <f>IF(C48="","",VLOOKUP(C48,基礎データ!$C$39:$M$88,11))</f>
        <v/>
      </c>
      <c r="T48" s="388" t="str">
        <f>IF(E48="","",VLOOKUP(E48,基礎データ!$C$39:$L$108,9))</f>
        <v/>
      </c>
      <c r="U48" s="388" t="str">
        <f>IF(F48="","",VLOOKUP(F48,基礎データ!$C$39:$L$108,9))</f>
        <v/>
      </c>
      <c r="V48" s="388" t="str">
        <f>IF(G48="","",VLOOKUP(G48,基礎データ!$C$39:$L$108,9))</f>
        <v/>
      </c>
      <c r="W48" s="378" t="str">
        <f>IF(C48&gt;0,VLOOKUP(C48,基礎データ!$C$39:$M$88,10),"")</f>
        <v/>
      </c>
      <c r="X48" s="378"/>
      <c r="Y48" s="267"/>
      <c r="Z48" s="268"/>
      <c r="AA48" s="268"/>
      <c r="AB48" s="268"/>
      <c r="AC48" s="268"/>
      <c r="AD48" s="268"/>
      <c r="AE48" s="268"/>
      <c r="AF48" s="268"/>
      <c r="AG48" s="269"/>
      <c r="AI48" s="99"/>
      <c r="AJ48" s="99"/>
    </row>
    <row r="49" spans="1:36" s="27" customFormat="1" ht="19.5" customHeight="1">
      <c r="A49" s="70" t="str">
        <f>基礎データ!C65&amp;" 　"&amp;基礎データ!D65&amp;基礎データ!E65</f>
        <v>27 　</v>
      </c>
      <c r="C49" s="18"/>
      <c r="D49" s="29"/>
      <c r="E49" s="400">
        <v>4</v>
      </c>
      <c r="F49" s="238" t="str">
        <f>IF(C49="","",VLOOKUP(C49,基礎データ!$C$39:$M$88,2))</f>
        <v/>
      </c>
      <c r="G49" s="239"/>
      <c r="H49" s="239"/>
      <c r="I49" s="238" t="str">
        <f>IF(C49="","",VLOOKUP(C49,基礎データ!$C$39:$M$88,3))</f>
        <v/>
      </c>
      <c r="J49" s="239"/>
      <c r="K49" s="239"/>
      <c r="L49" s="238" t="str">
        <f>IF(C49="","",VLOOKUP(C49,基礎データ!$C$39:$M$88,4))</f>
        <v/>
      </c>
      <c r="M49" s="239"/>
      <c r="N49" s="239"/>
      <c r="O49" s="238" t="str">
        <f>IF(C49="","",VLOOKUP(C49,基礎データ!$C$39:$M$88,5))</f>
        <v/>
      </c>
      <c r="P49" s="239"/>
      <c r="Q49" s="239"/>
      <c r="R49" s="84" t="str">
        <f>IF(C49="","",VLOOKUP(C49,基礎データ!$C$39:$M$88,9))</f>
        <v/>
      </c>
      <c r="S49" s="330" t="str">
        <f>IF(C49="","",VLOOKUP(C49,基礎データ!$C$39:$M$88,11))</f>
        <v/>
      </c>
      <c r="T49" s="330">
        <f>IF(E49="","",VLOOKUP(E49,基礎データ!$C$39:$L$108,9))</f>
        <v>0</v>
      </c>
      <c r="U49" s="330" t="str">
        <f>IF(F49="","",VLOOKUP(F49,基礎データ!$C$39:$L$108,9))</f>
        <v/>
      </c>
      <c r="V49" s="330" t="str">
        <f>IF(G49="","",VLOOKUP(G49,基礎データ!$C$39:$L$108,9))</f>
        <v/>
      </c>
      <c r="W49" s="281" t="str">
        <f>IF(C49&gt;0,VLOOKUP(C49,基礎データ!$C$39:$M$88,10),"")</f>
        <v/>
      </c>
      <c r="X49" s="281"/>
      <c r="Y49" s="261"/>
      <c r="Z49" s="262"/>
      <c r="AA49" s="262"/>
      <c r="AB49" s="262"/>
      <c r="AC49" s="262"/>
      <c r="AD49" s="262"/>
      <c r="AE49" s="262"/>
      <c r="AF49" s="262"/>
      <c r="AG49" s="263"/>
      <c r="AI49" s="99"/>
      <c r="AJ49" s="99"/>
    </row>
    <row r="50" spans="1:36" s="27" customFormat="1" ht="19.5" customHeight="1" thickBot="1">
      <c r="A50" s="70" t="str">
        <f>基礎データ!C66&amp;" 　"&amp;基礎データ!D66&amp;基礎データ!E66</f>
        <v>28 　</v>
      </c>
      <c r="C50" s="18"/>
      <c r="D50" s="29"/>
      <c r="E50" s="402"/>
      <c r="F50" s="299" t="str">
        <f>IF(C50="","",VLOOKUP(C50,基礎データ!$C$39:$M$88,2))</f>
        <v/>
      </c>
      <c r="G50" s="300"/>
      <c r="H50" s="300"/>
      <c r="I50" s="299" t="str">
        <f>IF(C50="","",VLOOKUP(C50,基礎データ!$C$39:$M$88,3))</f>
        <v/>
      </c>
      <c r="J50" s="300"/>
      <c r="K50" s="300"/>
      <c r="L50" s="299" t="str">
        <f>IF(C50="","",VLOOKUP(C50,基礎データ!$C$39:$M$88,4))</f>
        <v/>
      </c>
      <c r="M50" s="300"/>
      <c r="N50" s="300"/>
      <c r="O50" s="299" t="str">
        <f>IF(C50="","",VLOOKUP(C50,基礎データ!$C$39:$M$88,5))</f>
        <v/>
      </c>
      <c r="P50" s="300"/>
      <c r="Q50" s="300"/>
      <c r="R50" s="87" t="str">
        <f>IF(C50="","",VLOOKUP(C50,基礎データ!$C$39:$M$88,9))</f>
        <v/>
      </c>
      <c r="S50" s="403" t="str">
        <f>IF(C50="","",VLOOKUP(C50,基礎データ!$C$39:$M$88,11))</f>
        <v/>
      </c>
      <c r="T50" s="403" t="str">
        <f>IF(E50="","",VLOOKUP(E50,基礎データ!$C$39:$L$108,9))</f>
        <v/>
      </c>
      <c r="U50" s="403" t="str">
        <f>IF(F50="","",VLOOKUP(F50,基礎データ!$C$39:$L$108,9))</f>
        <v/>
      </c>
      <c r="V50" s="403" t="str">
        <f>IF(G50="","",VLOOKUP(G50,基礎データ!$C$39:$L$108,9))</f>
        <v/>
      </c>
      <c r="W50" s="379" t="str">
        <f>IF(C50&gt;0,VLOOKUP(C50,基礎データ!$C$39:$M$88,10),"")</f>
        <v/>
      </c>
      <c r="X50" s="379"/>
      <c r="Y50" s="264"/>
      <c r="Z50" s="265"/>
      <c r="AA50" s="265"/>
      <c r="AB50" s="265"/>
      <c r="AC50" s="265"/>
      <c r="AD50" s="265"/>
      <c r="AE50" s="265"/>
      <c r="AF50" s="265"/>
      <c r="AG50" s="266"/>
      <c r="AI50" s="99"/>
      <c r="AJ50" s="99"/>
    </row>
    <row r="51" spans="1:36" s="27" customFormat="1" ht="16.5" customHeight="1">
      <c r="A51" s="70" t="str">
        <f>基礎データ!C67&amp;" 　"&amp;基礎データ!D67&amp;基礎データ!E67</f>
        <v>29 　</v>
      </c>
      <c r="D51" s="29"/>
      <c r="E51" s="77" t="s">
        <v>203</v>
      </c>
      <c r="F51" s="25"/>
      <c r="G51" s="25"/>
      <c r="H51" s="25"/>
      <c r="I51" s="25"/>
      <c r="J51" s="25"/>
      <c r="K51" s="25"/>
      <c r="L51" s="25"/>
      <c r="M51" s="25"/>
      <c r="N51" s="25"/>
      <c r="O51" s="25"/>
      <c r="P51" s="25"/>
      <c r="Q51" s="25"/>
      <c r="R51" s="22"/>
      <c r="S51" s="100"/>
      <c r="T51" s="100"/>
      <c r="U51" s="100"/>
      <c r="V51" s="100"/>
      <c r="W51" s="101"/>
      <c r="X51" s="101"/>
      <c r="Y51" s="101"/>
      <c r="Z51" s="101"/>
      <c r="AA51" s="101"/>
      <c r="AB51" s="101"/>
      <c r="AC51" s="101"/>
      <c r="AD51" s="101"/>
      <c r="AE51" s="101"/>
      <c r="AF51" s="101"/>
      <c r="AG51" s="101"/>
    </row>
    <row r="52" spans="1:36" ht="16.5" customHeight="1">
      <c r="A52" s="70" t="str">
        <f>基礎データ!C68&amp;" 　"&amp;基礎データ!D68&amp;基礎データ!E68</f>
        <v>30 　</v>
      </c>
      <c r="D52" s="29"/>
      <c r="E52" s="22"/>
      <c r="F52" s="25"/>
      <c r="G52" s="25"/>
      <c r="H52" s="25"/>
      <c r="I52" s="25"/>
      <c r="J52" s="25"/>
      <c r="K52" s="25"/>
      <c r="L52" s="25"/>
      <c r="M52" s="25"/>
      <c r="N52" s="25"/>
      <c r="O52" s="25"/>
      <c r="P52" s="25"/>
      <c r="Q52" s="25"/>
      <c r="R52" s="25"/>
      <c r="S52" s="25"/>
      <c r="T52" s="25"/>
      <c r="U52" s="25"/>
      <c r="V52" s="25"/>
      <c r="W52" s="102"/>
      <c r="X52" s="102"/>
      <c r="Y52" s="101"/>
      <c r="Z52" s="101"/>
      <c r="AA52" s="101"/>
      <c r="AB52" s="101"/>
      <c r="AC52" s="101"/>
      <c r="AD52" s="101"/>
      <c r="AE52" s="101"/>
      <c r="AF52" s="101"/>
      <c r="AG52" s="101"/>
    </row>
    <row r="53" spans="1:36" ht="16.5" customHeight="1">
      <c r="A53" s="70" t="str">
        <f>基礎データ!C69&amp;" 　"&amp;基礎データ!D69&amp;基礎データ!E69</f>
        <v>31 　</v>
      </c>
      <c r="D53" s="29"/>
      <c r="E53" s="77" t="s">
        <v>202</v>
      </c>
      <c r="F53" s="25"/>
      <c r="G53" s="25"/>
      <c r="H53" s="25"/>
      <c r="I53" s="25"/>
      <c r="J53" s="25"/>
      <c r="K53" s="25"/>
      <c r="L53" s="25"/>
      <c r="M53" s="25"/>
      <c r="N53" s="25"/>
      <c r="O53" s="25"/>
      <c r="P53" s="25"/>
      <c r="Q53" s="25"/>
      <c r="R53" s="25"/>
      <c r="S53" s="25"/>
      <c r="T53" s="25"/>
      <c r="U53" s="25"/>
      <c r="V53" s="25"/>
      <c r="W53" s="101"/>
      <c r="X53" s="101"/>
      <c r="Y53" s="101"/>
      <c r="Z53" s="101"/>
      <c r="AA53" s="101"/>
      <c r="AB53" s="101"/>
      <c r="AC53" s="101"/>
      <c r="AD53" s="101"/>
      <c r="AE53" s="101"/>
      <c r="AF53" s="101"/>
      <c r="AG53" s="101"/>
    </row>
    <row r="54" spans="1:36" ht="16.5" customHeight="1">
      <c r="A54" s="70" t="str">
        <f>基礎データ!C70&amp;" 　"&amp;基礎データ!D70&amp;基礎データ!E70</f>
        <v>32 　</v>
      </c>
      <c r="D54" s="29"/>
      <c r="E54" s="22"/>
      <c r="F54" s="25"/>
      <c r="G54" s="25"/>
      <c r="H54" s="25"/>
      <c r="I54" s="25"/>
      <c r="J54" s="25"/>
      <c r="K54" s="25"/>
      <c r="L54" s="25"/>
      <c r="M54" s="25"/>
      <c r="N54" s="25"/>
      <c r="O54" s="25"/>
      <c r="P54" s="25"/>
      <c r="Q54" s="25"/>
      <c r="R54" s="22"/>
      <c r="S54" s="100"/>
      <c r="T54" s="100"/>
      <c r="U54" s="100"/>
      <c r="V54" s="100"/>
      <c r="W54" s="102"/>
      <c r="X54" s="102"/>
      <c r="Y54" s="101"/>
      <c r="Z54" s="101"/>
      <c r="AA54" s="101"/>
      <c r="AB54" s="101"/>
      <c r="AC54" s="101"/>
      <c r="AD54" s="101"/>
      <c r="AE54" s="101"/>
      <c r="AF54" s="101"/>
      <c r="AG54" s="101"/>
    </row>
    <row r="55" spans="1:36" ht="16.5" customHeight="1">
      <c r="A55" s="70" t="str">
        <f>基礎データ!C71&amp;" 　"&amp;基礎データ!D71&amp;基礎データ!E71</f>
        <v>33 　</v>
      </c>
      <c r="D55" s="29"/>
      <c r="E55" s="277">
        <v>20</v>
      </c>
      <c r="F55" s="277"/>
      <c r="G55" s="177"/>
      <c r="H55" s="97" t="s">
        <v>197</v>
      </c>
      <c r="I55" s="168"/>
      <c r="J55" s="67" t="s">
        <v>195</v>
      </c>
      <c r="K55" s="168"/>
      <c r="L55" s="168"/>
      <c r="M55" s="97" t="s">
        <v>196</v>
      </c>
      <c r="N55" s="32" t="s">
        <v>7</v>
      </c>
      <c r="O55" s="278">
        <f>基礎データ!E15</f>
        <v>0</v>
      </c>
      <c r="P55" s="278"/>
      <c r="Q55" s="278"/>
      <c r="R55" s="278"/>
      <c r="S55" s="33" t="s">
        <v>8</v>
      </c>
      <c r="T55" s="279" t="str">
        <f>基礎データ!E16</f>
        <v>高等学校</v>
      </c>
      <c r="U55" s="279"/>
      <c r="V55" s="279"/>
      <c r="W55" s="143" t="s">
        <v>317</v>
      </c>
      <c r="X55" s="48" t="s">
        <v>7</v>
      </c>
      <c r="Y55" s="280">
        <f>基礎データ!E17</f>
        <v>0</v>
      </c>
      <c r="Z55" s="280"/>
      <c r="AA55" s="280"/>
      <c r="AB55" s="280"/>
      <c r="AC55" s="280"/>
      <c r="AD55" s="33" t="s">
        <v>8</v>
      </c>
      <c r="AE55" s="34" t="s">
        <v>6</v>
      </c>
      <c r="AF55" s="21"/>
      <c r="AG55" s="21"/>
    </row>
    <row r="56" spans="1:36" ht="16.5" customHeight="1">
      <c r="A56" s="70" t="str">
        <f>基礎データ!C72&amp;" 　"&amp;基礎データ!D72&amp;基礎データ!E72</f>
        <v>34 　</v>
      </c>
      <c r="D56" s="29"/>
      <c r="E56" s="22"/>
      <c r="F56" s="25"/>
      <c r="G56" s="25"/>
      <c r="H56" s="25"/>
      <c r="I56" s="25"/>
      <c r="J56" s="25"/>
      <c r="K56" s="25"/>
      <c r="L56" s="25"/>
      <c r="M56" s="25"/>
      <c r="N56" s="25"/>
      <c r="O56" s="25"/>
      <c r="P56" s="25"/>
      <c r="Q56" s="25"/>
      <c r="R56" s="22"/>
      <c r="S56" s="100"/>
      <c r="T56" s="100"/>
      <c r="U56" s="100"/>
      <c r="V56" s="100"/>
      <c r="W56" s="102"/>
      <c r="X56" s="102"/>
      <c r="Y56" s="101"/>
      <c r="Z56" s="101"/>
      <c r="AA56" s="101"/>
      <c r="AB56" s="101"/>
      <c r="AC56" s="101"/>
      <c r="AD56" s="101"/>
      <c r="AE56" s="101"/>
      <c r="AF56" s="101"/>
      <c r="AG56" s="101"/>
    </row>
    <row r="57" spans="1:36" ht="16.5" customHeight="1">
      <c r="A57" s="70" t="str">
        <f>基礎データ!C85&amp;" 　"&amp;基礎データ!D85&amp;基礎データ!E85</f>
        <v>47 　</v>
      </c>
      <c r="E57" s="35"/>
    </row>
    <row r="58" spans="1:36" ht="16.5" customHeight="1">
      <c r="A58" s="70" t="str">
        <f>基礎データ!C86&amp;" 　"&amp;基礎データ!D86&amp;基礎データ!E86</f>
        <v>48 　</v>
      </c>
    </row>
    <row r="59" spans="1:36" ht="16.5" customHeight="1">
      <c r="A59" s="70" t="str">
        <f>基礎データ!C87&amp;" 　"&amp;基礎データ!D87&amp;基礎データ!E87</f>
        <v>49 　</v>
      </c>
    </row>
    <row r="60" spans="1:36" ht="16.5" customHeight="1">
      <c r="A60" s="70" t="str">
        <f>基礎データ!C88&amp;" 　"&amp;基礎データ!D88&amp;基礎データ!E88</f>
        <v>50 　</v>
      </c>
      <c r="E60" s="36"/>
    </row>
    <row r="61" spans="1:36" ht="16.5" customHeight="1">
      <c r="A61" s="70" t="str">
        <f>基礎データ!C89&amp;" 　"&amp;基礎データ!D89&amp;基礎データ!E89</f>
        <v xml:space="preserve"> 　</v>
      </c>
      <c r="E61" s="72"/>
    </row>
    <row r="62" spans="1:36" ht="16.5" customHeight="1">
      <c r="A62" s="70" t="str">
        <f>基礎データ!C90&amp;" 　"&amp;基礎データ!D90&amp;基礎データ!E90</f>
        <v xml:space="preserve"> 　</v>
      </c>
    </row>
    <row r="63" spans="1:36" ht="16.5" customHeight="1">
      <c r="A63" s="70" t="str">
        <f>基礎データ!C91&amp;" 　"&amp;基礎データ!D91&amp;基礎データ!E91</f>
        <v xml:space="preserve"> 　</v>
      </c>
    </row>
    <row r="64" spans="1:36" ht="16.5" customHeight="1">
      <c r="A64" s="70" t="str">
        <f>基礎データ!C92&amp;" 　"&amp;基礎データ!D92&amp;基礎データ!E92</f>
        <v xml:space="preserve"> 　</v>
      </c>
    </row>
    <row r="65" spans="1:1" ht="16.5" customHeight="1">
      <c r="A65" s="70" t="str">
        <f>基礎データ!C93&amp;" 　"&amp;基礎データ!D93&amp;基礎データ!E93</f>
        <v xml:space="preserve"> 　</v>
      </c>
    </row>
    <row r="66" spans="1:1" ht="16.5" customHeight="1">
      <c r="A66" s="70" t="str">
        <f>基礎データ!C94&amp;" 　"&amp;基礎データ!D94&amp;基礎データ!E94</f>
        <v xml:space="preserve"> 　</v>
      </c>
    </row>
    <row r="67" spans="1:1" ht="16.5" customHeight="1">
      <c r="A67" s="70" t="str">
        <f>基礎データ!C95&amp;" 　"&amp;基礎データ!D95&amp;基礎データ!E95</f>
        <v xml:space="preserve"> 　</v>
      </c>
    </row>
    <row r="68" spans="1:1" ht="16.5" customHeight="1">
      <c r="A68" s="70" t="str">
        <f>基礎データ!C96&amp;" 　"&amp;基礎データ!D96&amp;基礎データ!E96</f>
        <v xml:space="preserve"> 　</v>
      </c>
    </row>
    <row r="69" spans="1:1" ht="16.5" customHeight="1">
      <c r="A69" s="70" t="str">
        <f>基礎データ!C97&amp;" 　"&amp;基礎データ!D97&amp;基礎データ!E97</f>
        <v xml:space="preserve"> 　</v>
      </c>
    </row>
    <row r="70" spans="1:1" ht="16.5" customHeight="1">
      <c r="A70" s="70" t="str">
        <f>基礎データ!C98&amp;" 　"&amp;基礎データ!D98&amp;基礎データ!E98</f>
        <v xml:space="preserve"> 　</v>
      </c>
    </row>
    <row r="71" spans="1:1" ht="16.5" customHeight="1">
      <c r="A71" s="70" t="str">
        <f>基礎データ!C99&amp;" 　"&amp;基礎データ!D99&amp;基礎データ!E99</f>
        <v xml:space="preserve"> 　</v>
      </c>
    </row>
    <row r="72" spans="1:1" ht="16.5" customHeight="1">
      <c r="A72" s="70" t="str">
        <f>基礎データ!C100&amp;" 　"&amp;基礎データ!D100&amp;基礎データ!E100</f>
        <v xml:space="preserve"> 　</v>
      </c>
    </row>
    <row r="73" spans="1:1" ht="16.5" customHeight="1">
      <c r="A73" s="70" t="str">
        <f>基礎データ!C101&amp;" 　"&amp;基礎データ!D101&amp;基礎データ!E101</f>
        <v xml:space="preserve"> 　</v>
      </c>
    </row>
    <row r="74" spans="1:1" ht="16.5" customHeight="1">
      <c r="A74" s="70" t="str">
        <f>基礎データ!C102&amp;" 　"&amp;基礎データ!D102&amp;基礎データ!E102</f>
        <v xml:space="preserve"> 　</v>
      </c>
    </row>
    <row r="75" spans="1:1" ht="16.5" customHeight="1">
      <c r="A75" s="70" t="str">
        <f>基礎データ!C103&amp;" 　"&amp;基礎データ!D103&amp;基礎データ!E103</f>
        <v xml:space="preserve"> 　</v>
      </c>
    </row>
    <row r="76" spans="1:1" ht="16.5" customHeight="1">
      <c r="A76" s="70" t="str">
        <f>基礎データ!C104&amp;" 　"&amp;基礎データ!D104&amp;基礎データ!E104</f>
        <v xml:space="preserve"> 　</v>
      </c>
    </row>
    <row r="77" spans="1:1" ht="16.5" customHeight="1">
      <c r="A77" s="70" t="str">
        <f>基礎データ!C105&amp;" 　"&amp;基礎データ!D105&amp;基礎データ!E105</f>
        <v xml:space="preserve"> 　</v>
      </c>
    </row>
    <row r="78" spans="1:1" ht="16.5" customHeight="1">
      <c r="A78" s="70" t="str">
        <f>基礎データ!C106&amp;" 　"&amp;基礎データ!D106&amp;基礎データ!E106</f>
        <v xml:space="preserve"> 　</v>
      </c>
    </row>
    <row r="79" spans="1:1" ht="16.5" customHeight="1">
      <c r="A79" s="70" t="str">
        <f>基礎データ!C107&amp;" 　"&amp;基礎データ!D107&amp;基礎データ!E107</f>
        <v xml:space="preserve"> 　</v>
      </c>
    </row>
    <row r="80" spans="1:1" ht="16.5" customHeight="1">
      <c r="A80" s="70" t="str">
        <f>基礎データ!C108&amp;" 　"&amp;基礎データ!D108&amp;基礎データ!E108</f>
        <v xml:space="preserve"> 　</v>
      </c>
    </row>
    <row r="81" spans="1:1">
      <c r="A81" s="37"/>
    </row>
    <row r="82" spans="1:1">
      <c r="A82" s="37"/>
    </row>
    <row r="83" spans="1:1">
      <c r="A83" s="37"/>
    </row>
    <row r="84" spans="1:1">
      <c r="A84" s="37"/>
    </row>
    <row r="85" spans="1:1">
      <c r="A85" s="37"/>
    </row>
    <row r="86" spans="1:1">
      <c r="A86" s="37"/>
    </row>
    <row r="87" spans="1:1">
      <c r="A87" s="37"/>
    </row>
    <row r="88" spans="1:1">
      <c r="A88" s="37"/>
    </row>
  </sheetData>
  <sheetProtection selectLockedCells="1"/>
  <mergeCells count="270">
    <mergeCell ref="Y15:Y19"/>
    <mergeCell ref="Z15:AA19"/>
    <mergeCell ref="AB15:AB19"/>
    <mergeCell ref="AC15:AG19"/>
    <mergeCell ref="AE5:AG6"/>
    <mergeCell ref="F48:H48"/>
    <mergeCell ref="I48:K48"/>
    <mergeCell ref="L48:N48"/>
    <mergeCell ref="O48:Q48"/>
    <mergeCell ref="S48:V48"/>
    <mergeCell ref="W48:X48"/>
    <mergeCell ref="Y48:AG48"/>
    <mergeCell ref="Y44:AG44"/>
    <mergeCell ref="Y39:AG39"/>
    <mergeCell ref="F40:H40"/>
    <mergeCell ref="I40:K40"/>
    <mergeCell ref="L40:N40"/>
    <mergeCell ref="O40:Q40"/>
    <mergeCell ref="S40:V40"/>
    <mergeCell ref="W40:X40"/>
    <mergeCell ref="Y40:AG40"/>
    <mergeCell ref="F39:H39"/>
    <mergeCell ref="I39:K39"/>
    <mergeCell ref="L39:N39"/>
    <mergeCell ref="E55:F55"/>
    <mergeCell ref="O55:R55"/>
    <mergeCell ref="T55:V55"/>
    <mergeCell ref="Y55:AC55"/>
    <mergeCell ref="W49:X49"/>
    <mergeCell ref="Y49:AG49"/>
    <mergeCell ref="F50:H50"/>
    <mergeCell ref="I50:K50"/>
    <mergeCell ref="L50:N50"/>
    <mergeCell ref="O50:Q50"/>
    <mergeCell ref="S50:V50"/>
    <mergeCell ref="W50:X50"/>
    <mergeCell ref="Y50:AG50"/>
    <mergeCell ref="E49:E50"/>
    <mergeCell ref="F49:H49"/>
    <mergeCell ref="I49:K49"/>
    <mergeCell ref="L49:N49"/>
    <mergeCell ref="O49:Q49"/>
    <mergeCell ref="S49:V49"/>
    <mergeCell ref="E47:E48"/>
    <mergeCell ref="F47:H47"/>
    <mergeCell ref="I47:K47"/>
    <mergeCell ref="L47:N47"/>
    <mergeCell ref="O47:Q47"/>
    <mergeCell ref="S47:V47"/>
    <mergeCell ref="W45:X45"/>
    <mergeCell ref="Y45:AG45"/>
    <mergeCell ref="F46:H46"/>
    <mergeCell ref="I46:K46"/>
    <mergeCell ref="L46:N46"/>
    <mergeCell ref="O46:Q46"/>
    <mergeCell ref="S46:V46"/>
    <mergeCell ref="W46:X46"/>
    <mergeCell ref="Y46:AG46"/>
    <mergeCell ref="E45:E46"/>
    <mergeCell ref="F45:H45"/>
    <mergeCell ref="I45:K45"/>
    <mergeCell ref="L45:N45"/>
    <mergeCell ref="O45:Q45"/>
    <mergeCell ref="S45:V45"/>
    <mergeCell ref="W47:X47"/>
    <mergeCell ref="Y47:AG47"/>
    <mergeCell ref="AI41:AJ41"/>
    <mergeCell ref="F42:K42"/>
    <mergeCell ref="L42:Q42"/>
    <mergeCell ref="AI42:AJ42"/>
    <mergeCell ref="E43:E44"/>
    <mergeCell ref="F43:H43"/>
    <mergeCell ref="I43:K43"/>
    <mergeCell ref="L43:N43"/>
    <mergeCell ref="O43:Q43"/>
    <mergeCell ref="S43:V43"/>
    <mergeCell ref="E41:E42"/>
    <mergeCell ref="F41:Q41"/>
    <mergeCell ref="R41:R42"/>
    <mergeCell ref="S41:V42"/>
    <mergeCell ref="W41:X42"/>
    <mergeCell ref="Y41:AG42"/>
    <mergeCell ref="W43:X43"/>
    <mergeCell ref="Y43:AG43"/>
    <mergeCell ref="F44:H44"/>
    <mergeCell ref="I44:K44"/>
    <mergeCell ref="L44:N44"/>
    <mergeCell ref="O44:Q44"/>
    <mergeCell ref="S44:V44"/>
    <mergeCell ref="W44:X44"/>
    <mergeCell ref="O39:Q39"/>
    <mergeCell ref="S39:V39"/>
    <mergeCell ref="W39:X39"/>
    <mergeCell ref="Y37:AG37"/>
    <mergeCell ref="F38:H38"/>
    <mergeCell ref="I38:K38"/>
    <mergeCell ref="L38:N38"/>
    <mergeCell ref="O38:Q38"/>
    <mergeCell ref="S38:V38"/>
    <mergeCell ref="W38:X38"/>
    <mergeCell ref="Y38:AG38"/>
    <mergeCell ref="F37:H37"/>
    <mergeCell ref="I37:K37"/>
    <mergeCell ref="L37:N37"/>
    <mergeCell ref="O37:Q37"/>
    <mergeCell ref="S37:V37"/>
    <mergeCell ref="W37:X37"/>
    <mergeCell ref="Y35:AG35"/>
    <mergeCell ref="F36:H36"/>
    <mergeCell ref="I36:K36"/>
    <mergeCell ref="L36:N36"/>
    <mergeCell ref="O36:Q36"/>
    <mergeCell ref="S36:V36"/>
    <mergeCell ref="W36:X36"/>
    <mergeCell ref="Y36:AG36"/>
    <mergeCell ref="F35:H35"/>
    <mergeCell ref="I35:K35"/>
    <mergeCell ref="L35:N35"/>
    <mergeCell ref="O35:Q35"/>
    <mergeCell ref="S35:V35"/>
    <mergeCell ref="W35:X35"/>
    <mergeCell ref="Y33:AG33"/>
    <mergeCell ref="F34:H34"/>
    <mergeCell ref="I34:K34"/>
    <mergeCell ref="L34:N34"/>
    <mergeCell ref="O34:Q34"/>
    <mergeCell ref="S34:V34"/>
    <mergeCell ref="W34:X34"/>
    <mergeCell ref="Y34:AG34"/>
    <mergeCell ref="F33:H33"/>
    <mergeCell ref="I33:K33"/>
    <mergeCell ref="L33:N33"/>
    <mergeCell ref="O33:Q33"/>
    <mergeCell ref="S33:V33"/>
    <mergeCell ref="W33:X33"/>
    <mergeCell ref="E31:E32"/>
    <mergeCell ref="F31:Q31"/>
    <mergeCell ref="R31:R32"/>
    <mergeCell ref="S31:V32"/>
    <mergeCell ref="W31:X32"/>
    <mergeCell ref="Y31:AG32"/>
    <mergeCell ref="F32:K32"/>
    <mergeCell ref="L32:Q32"/>
    <mergeCell ref="Y29:AG29"/>
    <mergeCell ref="F30:H30"/>
    <mergeCell ref="I30:K30"/>
    <mergeCell ref="L30:N30"/>
    <mergeCell ref="O30:Q30"/>
    <mergeCell ref="S30:V30"/>
    <mergeCell ref="W30:X30"/>
    <mergeCell ref="Y30:AG30"/>
    <mergeCell ref="F29:H29"/>
    <mergeCell ref="I29:K29"/>
    <mergeCell ref="L29:N29"/>
    <mergeCell ref="O29:Q29"/>
    <mergeCell ref="S29:V29"/>
    <mergeCell ref="W29:X29"/>
    <mergeCell ref="Y27:AG27"/>
    <mergeCell ref="F28:H28"/>
    <mergeCell ref="I28:K28"/>
    <mergeCell ref="L28:N28"/>
    <mergeCell ref="O28:Q28"/>
    <mergeCell ref="S28:V28"/>
    <mergeCell ref="W28:X28"/>
    <mergeCell ref="Y28:AG28"/>
    <mergeCell ref="F27:H27"/>
    <mergeCell ref="I27:K27"/>
    <mergeCell ref="L27:N27"/>
    <mergeCell ref="O27:Q27"/>
    <mergeCell ref="S27:V27"/>
    <mergeCell ref="W27:X27"/>
    <mergeCell ref="Y25:AG25"/>
    <mergeCell ref="F26:H26"/>
    <mergeCell ref="I26:K26"/>
    <mergeCell ref="L26:N26"/>
    <mergeCell ref="O26:Q26"/>
    <mergeCell ref="S26:V26"/>
    <mergeCell ref="W26:X26"/>
    <mergeCell ref="Y26:AG26"/>
    <mergeCell ref="F25:H25"/>
    <mergeCell ref="I25:K25"/>
    <mergeCell ref="L25:N25"/>
    <mergeCell ref="O25:Q25"/>
    <mergeCell ref="S25:V25"/>
    <mergeCell ref="W25:X25"/>
    <mergeCell ref="Y23:AG23"/>
    <mergeCell ref="F24:H24"/>
    <mergeCell ref="I24:K24"/>
    <mergeCell ref="L24:N24"/>
    <mergeCell ref="O24:Q24"/>
    <mergeCell ref="S24:V24"/>
    <mergeCell ref="W24:X24"/>
    <mergeCell ref="Y24:AG24"/>
    <mergeCell ref="W21:X22"/>
    <mergeCell ref="Y21:AG22"/>
    <mergeCell ref="F22:K22"/>
    <mergeCell ref="L22:Q22"/>
    <mergeCell ref="F23:H23"/>
    <mergeCell ref="I23:K23"/>
    <mergeCell ref="L23:N23"/>
    <mergeCell ref="O23:Q23"/>
    <mergeCell ref="S23:V23"/>
    <mergeCell ref="W23:X23"/>
    <mergeCell ref="C21:C22"/>
    <mergeCell ref="D21:D22"/>
    <mergeCell ref="E21:E22"/>
    <mergeCell ref="F21:Q21"/>
    <mergeCell ref="R21:R22"/>
    <mergeCell ref="S21:V22"/>
    <mergeCell ref="H18:J18"/>
    <mergeCell ref="K18:M18"/>
    <mergeCell ref="N18:O18"/>
    <mergeCell ref="P18:Q18"/>
    <mergeCell ref="R18:S18"/>
    <mergeCell ref="H19:J19"/>
    <mergeCell ref="K19:M19"/>
    <mergeCell ref="N19:O19"/>
    <mergeCell ref="P19:Q19"/>
    <mergeCell ref="R19:S19"/>
    <mergeCell ref="K16:M16"/>
    <mergeCell ref="N16:O16"/>
    <mergeCell ref="P16:Q16"/>
    <mergeCell ref="R16:S16"/>
    <mergeCell ref="H17:J17"/>
    <mergeCell ref="K17:M17"/>
    <mergeCell ref="N17:O17"/>
    <mergeCell ref="P17:Q17"/>
    <mergeCell ref="R17:S17"/>
    <mergeCell ref="E1:AG1"/>
    <mergeCell ref="E2:AG2"/>
    <mergeCell ref="E3:AG4"/>
    <mergeCell ref="Z9:AG9"/>
    <mergeCell ref="E10:F11"/>
    <mergeCell ref="P10:W10"/>
    <mergeCell ref="Y10:AG11"/>
    <mergeCell ref="U11:W11"/>
    <mergeCell ref="L10:O11"/>
    <mergeCell ref="G10:K11"/>
    <mergeCell ref="L9:O9"/>
    <mergeCell ref="E5:G5"/>
    <mergeCell ref="E6:G6"/>
    <mergeCell ref="J6:K6"/>
    <mergeCell ref="L6:M6"/>
    <mergeCell ref="N6:AC6"/>
    <mergeCell ref="E7:AG7"/>
    <mergeCell ref="P9:W9"/>
    <mergeCell ref="C9:C14"/>
    <mergeCell ref="E9:F9"/>
    <mergeCell ref="G9:J9"/>
    <mergeCell ref="X9:X14"/>
    <mergeCell ref="E12:F12"/>
    <mergeCell ref="G12:M12"/>
    <mergeCell ref="N12:W12"/>
    <mergeCell ref="Z12:AG12"/>
    <mergeCell ref="E13:F19"/>
    <mergeCell ref="G13:G14"/>
    <mergeCell ref="H13:M14"/>
    <mergeCell ref="N13:O14"/>
    <mergeCell ref="P13:Q14"/>
    <mergeCell ref="R13:S14"/>
    <mergeCell ref="T13:W13"/>
    <mergeCell ref="Z13:AG13"/>
    <mergeCell ref="Z14:AG14"/>
    <mergeCell ref="H15:J15"/>
    <mergeCell ref="K15:M15"/>
    <mergeCell ref="N15:O15"/>
    <mergeCell ref="P15:Q15"/>
    <mergeCell ref="R15:S15"/>
    <mergeCell ref="X15:X19"/>
    <mergeCell ref="H16:J16"/>
  </mergeCells>
  <phoneticPr fontId="3"/>
  <dataValidations count="1">
    <dataValidation type="list" allowBlank="1" showInputMessage="1" showErrorMessage="1" sqref="T15:W19" xr:uid="{00000000-0002-0000-0200-000000000000}">
      <formula1>"○"</formula1>
    </dataValidation>
  </dataValidations>
  <printOptions horizontalCentered="1"/>
  <pageMargins left="0.31496062992125984" right="0.31496062992125984" top="0.27559055118110237" bottom="0.15748031496062992" header="0.23622047244094491" footer="0.15748031496062992"/>
  <pageSetup paperSize="9" scale="88" orientation="portrait" horizontalDpi="4294967294" r:id="rId1"/>
  <headerFooter alignWithMargins="0"/>
  <colBreaks count="1" manualBreakCount="1">
    <brk id="33"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2"/>
  </sheetPr>
  <dimension ref="A1:AJ101"/>
  <sheetViews>
    <sheetView zoomScale="85" zoomScaleNormal="85" workbookViewId="0">
      <selection activeCell="L6" sqref="L6:M6"/>
    </sheetView>
  </sheetViews>
  <sheetFormatPr defaultRowHeight="13.5"/>
  <cols>
    <col min="1" max="1" width="14.75" style="20" customWidth="1"/>
    <col min="2" max="2" width="9.375" style="20" customWidth="1"/>
    <col min="3" max="4" width="5" style="20" customWidth="1"/>
    <col min="5" max="24" width="4.75" style="20" customWidth="1"/>
    <col min="25" max="25" width="11.625" style="20" customWidth="1"/>
    <col min="26" max="27" width="3.125" style="20" customWidth="1"/>
    <col min="28" max="32" width="4.25" style="20" customWidth="1"/>
    <col min="33" max="33" width="2.625" style="20" customWidth="1"/>
    <col min="34" max="35" width="3.125" style="20" customWidth="1"/>
    <col min="36" max="36" width="16.75" style="20" customWidth="1"/>
    <col min="37" max="109" width="3.125" style="20" customWidth="1"/>
    <col min="110" max="16384" width="9" style="20"/>
  </cols>
  <sheetData>
    <row r="1" spans="1:33" ht="24">
      <c r="E1" s="302" t="s">
        <v>200</v>
      </c>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24">
      <c r="E2" s="302" t="s">
        <v>201</v>
      </c>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row>
    <row r="3" spans="1:33" ht="29.25" customHeight="1">
      <c r="E3" s="303" t="s">
        <v>318</v>
      </c>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row>
    <row r="4" spans="1:33" ht="29.25" customHeight="1">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row>
    <row r="5" spans="1:33" ht="24">
      <c r="E5" s="324" t="s">
        <v>304</v>
      </c>
      <c r="F5" s="324"/>
      <c r="G5" s="324"/>
      <c r="H5" s="137"/>
      <c r="I5" s="137"/>
      <c r="J5" s="137"/>
      <c r="K5" s="137"/>
      <c r="L5" s="137"/>
      <c r="M5" s="137"/>
      <c r="N5" s="137"/>
      <c r="O5" s="137"/>
      <c r="P5" s="137"/>
      <c r="Q5" s="137"/>
      <c r="R5" s="137"/>
      <c r="S5" s="137"/>
      <c r="T5" s="137"/>
      <c r="U5" s="137"/>
      <c r="V5" s="137"/>
      <c r="W5" s="137"/>
      <c r="X5" s="137"/>
      <c r="Y5" s="137"/>
      <c r="Z5" s="137"/>
      <c r="AA5" s="137"/>
      <c r="AB5" s="137"/>
      <c r="AC5" s="137"/>
      <c r="AD5" s="137"/>
      <c r="AE5" s="21"/>
      <c r="AF5" s="241" t="s">
        <v>65</v>
      </c>
      <c r="AG5" s="242"/>
    </row>
    <row r="6" spans="1:33" ht="25.5">
      <c r="E6" s="325">
        <f>基礎データ!E10</f>
        <v>1</v>
      </c>
      <c r="F6" s="325"/>
      <c r="G6" s="325"/>
      <c r="H6" s="138"/>
      <c r="I6" s="138"/>
      <c r="J6" s="233" t="s">
        <v>310</v>
      </c>
      <c r="K6" s="233"/>
      <c r="L6" s="233">
        <f>基礎データ!I12</f>
        <v>60</v>
      </c>
      <c r="M6" s="233"/>
      <c r="N6" s="234" t="s">
        <v>311</v>
      </c>
      <c r="O6" s="234"/>
      <c r="P6" s="234"/>
      <c r="Q6" s="234"/>
      <c r="R6" s="234"/>
      <c r="S6" s="234"/>
      <c r="T6" s="234"/>
      <c r="U6" s="234"/>
      <c r="V6" s="234"/>
      <c r="W6" s="234"/>
      <c r="X6" s="234"/>
      <c r="Y6" s="234"/>
      <c r="Z6" s="234"/>
      <c r="AA6" s="234"/>
      <c r="AB6" s="234"/>
      <c r="AC6" s="234"/>
      <c r="AD6" s="138"/>
      <c r="AE6" s="138"/>
      <c r="AF6" s="138"/>
      <c r="AG6" s="138"/>
    </row>
    <row r="7" spans="1:33" ht="24">
      <c r="E7" s="318" t="s">
        <v>322</v>
      </c>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row>
    <row r="8" spans="1:33">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row>
    <row r="9" spans="1:33" ht="15.75" customHeight="1">
      <c r="E9" s="423" t="s">
        <v>214</v>
      </c>
      <c r="F9" s="424"/>
      <c r="G9" s="440" t="str">
        <f>IF(基礎データ!E14="","",基礎データ!E14)</f>
        <v/>
      </c>
      <c r="H9" s="239"/>
      <c r="I9" s="239"/>
      <c r="J9" s="239"/>
      <c r="K9" s="239"/>
      <c r="L9" s="433"/>
      <c r="M9" s="433"/>
      <c r="N9" s="433"/>
      <c r="O9" s="434"/>
      <c r="P9" s="432"/>
      <c r="Q9" s="433"/>
      <c r="R9" s="433"/>
      <c r="S9" s="433"/>
      <c r="T9" s="433"/>
      <c r="U9" s="433"/>
      <c r="V9" s="433"/>
      <c r="W9" s="434"/>
      <c r="X9" s="427" t="s">
        <v>5</v>
      </c>
      <c r="Y9" s="52" t="s">
        <v>70</v>
      </c>
      <c r="Z9" s="321" t="str">
        <f>IF(基礎データ!E20="","",基礎データ!E20)</f>
        <v/>
      </c>
      <c r="AA9" s="321"/>
      <c r="AB9" s="321"/>
      <c r="AC9" s="321"/>
      <c r="AD9" s="321"/>
      <c r="AE9" s="321"/>
      <c r="AF9" s="321"/>
      <c r="AG9" s="322"/>
    </row>
    <row r="10" spans="1:33" ht="15.75" customHeight="1">
      <c r="E10" s="425"/>
      <c r="F10" s="426"/>
      <c r="G10" s="441"/>
      <c r="H10" s="442"/>
      <c r="I10" s="442"/>
      <c r="J10" s="442"/>
      <c r="K10" s="442"/>
      <c r="L10" s="436"/>
      <c r="M10" s="436"/>
      <c r="N10" s="436"/>
      <c r="O10" s="437"/>
      <c r="P10" s="435"/>
      <c r="Q10" s="436"/>
      <c r="R10" s="436"/>
      <c r="S10" s="436"/>
      <c r="T10" s="436"/>
      <c r="U10" s="436"/>
      <c r="V10" s="436"/>
      <c r="W10" s="437"/>
      <c r="X10" s="413"/>
      <c r="Y10" s="323" t="str">
        <f>IF(基礎データ!E21="","",基礎データ!E21)</f>
        <v/>
      </c>
      <c r="Z10" s="307"/>
      <c r="AA10" s="307"/>
      <c r="AB10" s="307"/>
      <c r="AC10" s="307"/>
      <c r="AD10" s="307"/>
      <c r="AE10" s="307"/>
      <c r="AF10" s="307"/>
      <c r="AG10" s="308"/>
    </row>
    <row r="11" spans="1:33" ht="15.75" customHeight="1">
      <c r="E11" s="428">
        <f>基礎データ!E10</f>
        <v>1</v>
      </c>
      <c r="F11" s="429"/>
      <c r="G11" s="270" t="str">
        <f>IF(基礎データ!E15="","",基礎データ!E15)</f>
        <v/>
      </c>
      <c r="H11" s="271"/>
      <c r="I11" s="271"/>
      <c r="J11" s="271"/>
      <c r="K11" s="271"/>
      <c r="L11" s="405" t="str">
        <f>基礎データ!E16</f>
        <v>高等学校</v>
      </c>
      <c r="M11" s="405"/>
      <c r="N11" s="405"/>
      <c r="O11" s="438"/>
      <c r="P11" s="90" t="s">
        <v>210</v>
      </c>
      <c r="Q11" s="91"/>
      <c r="R11" s="91"/>
      <c r="S11" s="91"/>
      <c r="T11" s="91"/>
      <c r="U11" s="91"/>
      <c r="V11" s="91"/>
      <c r="W11" s="92"/>
      <c r="X11" s="413"/>
      <c r="Y11" s="323"/>
      <c r="Z11" s="307"/>
      <c r="AA11" s="307"/>
      <c r="AB11" s="307"/>
      <c r="AC11" s="307"/>
      <c r="AD11" s="307"/>
      <c r="AE11" s="307"/>
      <c r="AF11" s="307"/>
      <c r="AG11" s="308"/>
    </row>
    <row r="12" spans="1:33" ht="15.75" customHeight="1" thickBot="1">
      <c r="E12" s="430"/>
      <c r="F12" s="431"/>
      <c r="G12" s="365"/>
      <c r="H12" s="366"/>
      <c r="I12" s="366"/>
      <c r="J12" s="366"/>
      <c r="K12" s="366"/>
      <c r="L12" s="407"/>
      <c r="M12" s="407"/>
      <c r="N12" s="407"/>
      <c r="O12" s="439"/>
      <c r="P12" s="169"/>
      <c r="Q12" s="169"/>
      <c r="R12" s="169"/>
      <c r="S12" s="169"/>
      <c r="T12" s="169"/>
      <c r="U12" s="472" t="str">
        <f>基礎データ!E16</f>
        <v>高等学校</v>
      </c>
      <c r="V12" s="473"/>
      <c r="W12" s="474"/>
      <c r="X12" s="413"/>
      <c r="Y12" s="323"/>
      <c r="Z12" s="307"/>
      <c r="AA12" s="307"/>
      <c r="AB12" s="307"/>
      <c r="AC12" s="307"/>
      <c r="AD12" s="307"/>
      <c r="AE12" s="307"/>
      <c r="AF12" s="307"/>
      <c r="AG12" s="308"/>
    </row>
    <row r="13" spans="1:33" ht="15.75" customHeight="1" thickBot="1">
      <c r="E13" s="235"/>
      <c r="F13" s="236"/>
      <c r="G13" s="496" t="str">
        <f>IF(基礎データ!E18="","",基礎データ!E18)</f>
        <v/>
      </c>
      <c r="H13" s="497"/>
      <c r="I13" s="497"/>
      <c r="J13" s="497"/>
      <c r="K13" s="497"/>
      <c r="L13" s="498"/>
      <c r="M13" s="119" t="str">
        <f>IF(基礎データ!E19="","","携帯電話("&amp;基礎データ!E19&amp;")")</f>
        <v/>
      </c>
      <c r="N13" s="120"/>
      <c r="O13" s="120"/>
      <c r="P13" s="120"/>
      <c r="Q13" s="120"/>
      <c r="R13" s="120"/>
      <c r="S13" s="120"/>
      <c r="T13" s="476" t="s">
        <v>206</v>
      </c>
      <c r="U13" s="477"/>
      <c r="V13" s="477"/>
      <c r="W13" s="478"/>
      <c r="X13" s="413"/>
      <c r="Y13" s="53" t="s">
        <v>71</v>
      </c>
      <c r="Z13" s="319" t="str">
        <f>IF(基礎データ!E22="","",基礎データ!E22)</f>
        <v/>
      </c>
      <c r="AA13" s="319"/>
      <c r="AB13" s="319"/>
      <c r="AC13" s="319"/>
      <c r="AD13" s="319"/>
      <c r="AE13" s="319"/>
      <c r="AF13" s="319"/>
      <c r="AG13" s="320"/>
    </row>
    <row r="14" spans="1:33" ht="15.75" customHeight="1" thickBot="1">
      <c r="A14" s="68" t="s">
        <v>63</v>
      </c>
      <c r="E14" s="440"/>
      <c r="F14" s="493"/>
      <c r="G14" s="179" t="s">
        <v>46</v>
      </c>
      <c r="H14" s="479" t="s">
        <v>73</v>
      </c>
      <c r="I14" s="480"/>
      <c r="J14" s="480"/>
      <c r="K14" s="480"/>
      <c r="L14" s="480"/>
      <c r="M14" s="481"/>
      <c r="N14" s="370" t="s">
        <v>186</v>
      </c>
      <c r="O14" s="370"/>
      <c r="P14" s="369" t="s">
        <v>74</v>
      </c>
      <c r="Q14" s="371"/>
      <c r="R14" s="369" t="s">
        <v>47</v>
      </c>
      <c r="S14" s="370"/>
      <c r="T14" s="139">
        <f>基礎データ!K13</f>
        <v>44140</v>
      </c>
      <c r="U14" s="140">
        <f>基礎データ!L13</f>
        <v>0</v>
      </c>
      <c r="V14" s="140">
        <f>基礎データ!M13</f>
        <v>0</v>
      </c>
      <c r="W14" s="123"/>
      <c r="X14" s="413"/>
      <c r="Y14" s="53" t="s">
        <v>72</v>
      </c>
      <c r="Z14" s="319" t="str">
        <f>IF(基礎データ!E23="","",基礎データ!E23)</f>
        <v/>
      </c>
      <c r="AA14" s="319"/>
      <c r="AB14" s="319"/>
      <c r="AC14" s="319"/>
      <c r="AD14" s="319"/>
      <c r="AE14" s="319"/>
      <c r="AF14" s="319"/>
      <c r="AG14" s="320"/>
    </row>
    <row r="15" spans="1:33" ht="19.5" customHeight="1">
      <c r="A15" s="69" t="str">
        <f>基礎データ!C29&amp;" 　"&amp;基礎データ!D29&amp;基礎データ!E29</f>
        <v>1 　</v>
      </c>
      <c r="C15" s="66"/>
      <c r="E15" s="494"/>
      <c r="F15" s="495"/>
      <c r="G15" s="180">
        <v>1</v>
      </c>
      <c r="H15" s="475" t="str">
        <f>IF(C15&gt;0,VLOOKUP(C15,基礎データ!$C$29:$H$33,2),"")</f>
        <v/>
      </c>
      <c r="I15" s="468"/>
      <c r="J15" s="468"/>
      <c r="K15" s="467" t="str">
        <f>IF(C15&gt;0,VLOOKUP(C15,基礎データ!$C$29:$H$33,3),"")</f>
        <v/>
      </c>
      <c r="L15" s="468"/>
      <c r="M15" s="469"/>
      <c r="N15" s="275" t="str">
        <f>IF(C15="","",IF(基礎データ!F29="","",基礎データ!F29))</f>
        <v/>
      </c>
      <c r="O15" s="364"/>
      <c r="P15" s="467" t="str">
        <f>IF(C15&gt;0,VLOOKUP(C15,基礎データ!$C$29:$H$33,5),"")</f>
        <v/>
      </c>
      <c r="Q15" s="470"/>
      <c r="R15" s="467" t="str">
        <f>IF(C15&gt;0,VLOOKUP(C15,基礎データ!$C$29:$H$33,6),"")</f>
        <v/>
      </c>
      <c r="S15" s="468"/>
      <c r="T15" s="170"/>
      <c r="U15" s="171"/>
      <c r="V15" s="171"/>
      <c r="W15" s="121"/>
      <c r="X15" s="331" t="s">
        <v>324</v>
      </c>
      <c r="Y15" s="340"/>
      <c r="Z15" s="343" t="s">
        <v>326</v>
      </c>
      <c r="AA15" s="344"/>
      <c r="AB15" s="349" t="s">
        <v>325</v>
      </c>
      <c r="AC15" s="352"/>
      <c r="AD15" s="353"/>
      <c r="AE15" s="353"/>
      <c r="AF15" s="353"/>
      <c r="AG15" s="354"/>
    </row>
    <row r="16" spans="1:33" ht="19.5" customHeight="1">
      <c r="A16" s="69" t="str">
        <f>基礎データ!C30&amp;" 　"&amp;基礎データ!D30&amp;基礎データ!E30</f>
        <v>2 　</v>
      </c>
      <c r="C16" s="66"/>
      <c r="E16" s="494"/>
      <c r="F16" s="495"/>
      <c r="G16" s="180">
        <v>2</v>
      </c>
      <c r="H16" s="475" t="str">
        <f>IF(C16&gt;0,VLOOKUP(C16,基礎データ!$C$29:$H$33,2),"")</f>
        <v/>
      </c>
      <c r="I16" s="468"/>
      <c r="J16" s="468"/>
      <c r="K16" s="467" t="str">
        <f>IF(C16&gt;0,VLOOKUP(C16,基礎データ!$C$29:$H$33,3),"")</f>
        <v/>
      </c>
      <c r="L16" s="468"/>
      <c r="M16" s="469"/>
      <c r="N16" s="468" t="str">
        <f>IF(C16&gt;0,VLOOKUP(C16,基礎データ!$C$29:$H$33,4),"")</f>
        <v/>
      </c>
      <c r="O16" s="470"/>
      <c r="P16" s="467" t="str">
        <f>IF(C16&gt;0,VLOOKUP(C16,基礎データ!$C$29:$H$33,5),"")</f>
        <v/>
      </c>
      <c r="Q16" s="470"/>
      <c r="R16" s="467" t="str">
        <f>IF(C16&gt;0,VLOOKUP(C16,基礎データ!$C$29:$H$33,6),"")</f>
        <v/>
      </c>
      <c r="S16" s="468"/>
      <c r="T16" s="170"/>
      <c r="U16" s="171"/>
      <c r="V16" s="171"/>
      <c r="W16" s="121"/>
      <c r="X16" s="332"/>
      <c r="Y16" s="341"/>
      <c r="Z16" s="345"/>
      <c r="AA16" s="346"/>
      <c r="AB16" s="350"/>
      <c r="AC16" s="355"/>
      <c r="AD16" s="356"/>
      <c r="AE16" s="356"/>
      <c r="AF16" s="356"/>
      <c r="AG16" s="357"/>
    </row>
    <row r="17" spans="1:33" ht="19.5" customHeight="1">
      <c r="A17" s="69" t="str">
        <f>基礎データ!C31&amp;" 　"&amp;基礎データ!D31&amp;基礎データ!E31</f>
        <v>3 　</v>
      </c>
      <c r="C17" s="66"/>
      <c r="E17" s="494"/>
      <c r="F17" s="495"/>
      <c r="G17" s="180">
        <v>3</v>
      </c>
      <c r="H17" s="475" t="str">
        <f>IF(C17&gt;0,VLOOKUP(C17,基礎データ!$C$29:$H$33,2),"")</f>
        <v/>
      </c>
      <c r="I17" s="468"/>
      <c r="J17" s="468"/>
      <c r="K17" s="467" t="str">
        <f>IF(C17&gt;0,VLOOKUP(C17,基礎データ!$C$29:$H$33,3),"")</f>
        <v/>
      </c>
      <c r="L17" s="468"/>
      <c r="M17" s="469"/>
      <c r="N17" s="468" t="str">
        <f>IF(C17&gt;0,VLOOKUP(C17,基礎データ!$C$29:$H$33,4),"")</f>
        <v/>
      </c>
      <c r="O17" s="470"/>
      <c r="P17" s="467" t="str">
        <f>IF(C17&gt;0,VLOOKUP(C17,基礎データ!$C$29:$H$33,5),"")</f>
        <v/>
      </c>
      <c r="Q17" s="470"/>
      <c r="R17" s="467" t="str">
        <f>IF(C17&gt;0,VLOOKUP(C17,基礎データ!$C$29:$H$33,6),"")</f>
        <v/>
      </c>
      <c r="S17" s="468"/>
      <c r="T17" s="170"/>
      <c r="U17" s="171"/>
      <c r="V17" s="171"/>
      <c r="W17" s="121"/>
      <c r="X17" s="332"/>
      <c r="Y17" s="341"/>
      <c r="Z17" s="345"/>
      <c r="AA17" s="346"/>
      <c r="AB17" s="350"/>
      <c r="AC17" s="355"/>
      <c r="AD17" s="356"/>
      <c r="AE17" s="356"/>
      <c r="AF17" s="356"/>
      <c r="AG17" s="357"/>
    </row>
    <row r="18" spans="1:33" ht="19.5" customHeight="1">
      <c r="A18" s="69" t="str">
        <f>基礎データ!C32&amp;" 　"&amp;基礎データ!D32&amp;基礎データ!E32</f>
        <v>4 　</v>
      </c>
      <c r="C18" s="66"/>
      <c r="E18" s="494"/>
      <c r="F18" s="495"/>
      <c r="G18" s="181">
        <v>4</v>
      </c>
      <c r="H18" s="471" t="str">
        <f>IF(C18&gt;0,VLOOKUP(C18,基礎データ!$C$29:$H$33,2),"")</f>
        <v/>
      </c>
      <c r="I18" s="464"/>
      <c r="J18" s="464"/>
      <c r="K18" s="466" t="str">
        <f>IF(C18&gt;0,VLOOKUP(C18,基礎データ!$C$29:$H$33,3),"")</f>
        <v/>
      </c>
      <c r="L18" s="464"/>
      <c r="M18" s="492"/>
      <c r="N18" s="464" t="str">
        <f>IF(C18&gt;0,VLOOKUP(C18,基礎データ!$C$29:$H$33,4),"")</f>
        <v/>
      </c>
      <c r="O18" s="465"/>
      <c r="P18" s="466" t="str">
        <f>IF(C18&gt;0,VLOOKUP(C18,基礎データ!$C$29:$H$33,5),"")</f>
        <v/>
      </c>
      <c r="Q18" s="465"/>
      <c r="R18" s="466" t="str">
        <f>IF(C18&gt;0,VLOOKUP(C18,基礎データ!$C$29:$H$33,6),"")</f>
        <v/>
      </c>
      <c r="S18" s="464"/>
      <c r="T18" s="170"/>
      <c r="U18" s="171"/>
      <c r="V18" s="171"/>
      <c r="W18" s="122"/>
      <c r="X18" s="332"/>
      <c r="Y18" s="341"/>
      <c r="Z18" s="345"/>
      <c r="AA18" s="346"/>
      <c r="AB18" s="350"/>
      <c r="AC18" s="355"/>
      <c r="AD18" s="356"/>
      <c r="AE18" s="356"/>
      <c r="AF18" s="356"/>
      <c r="AG18" s="357"/>
    </row>
    <row r="19" spans="1:33" ht="19.5" customHeight="1" thickBot="1">
      <c r="A19" s="69" t="str">
        <f>基礎データ!C33&amp;" 　"&amp;基礎データ!D33&amp;基礎データ!E33</f>
        <v>5 　</v>
      </c>
      <c r="C19" s="66"/>
      <c r="E19" s="365"/>
      <c r="F19" s="368"/>
      <c r="G19" s="182">
        <v>5</v>
      </c>
      <c r="H19" s="499" t="str">
        <f>IF(C19&gt;0,VLOOKUP(C19,基礎データ!$C$29:$H$33,2),"")</f>
        <v/>
      </c>
      <c r="I19" s="500"/>
      <c r="J19" s="500"/>
      <c r="K19" s="501" t="str">
        <f>IF(C19&gt;0,VLOOKUP(C19,基礎データ!$C$29:$H$33,3),"")</f>
        <v/>
      </c>
      <c r="L19" s="500"/>
      <c r="M19" s="502"/>
      <c r="N19" s="500" t="str">
        <f>IF(C19&gt;0,VLOOKUP(C19,基礎データ!$C$29:$H$33,4),"")</f>
        <v/>
      </c>
      <c r="O19" s="503"/>
      <c r="P19" s="501" t="str">
        <f>IF(C19&gt;0,VLOOKUP(C19,基礎データ!$C$29:$H$33,5),"")</f>
        <v/>
      </c>
      <c r="Q19" s="503"/>
      <c r="R19" s="501" t="str">
        <f>IF(C19&gt;0,VLOOKUP(C19,基礎データ!$C$29:$H$33,6),"")</f>
        <v/>
      </c>
      <c r="S19" s="500"/>
      <c r="T19" s="172"/>
      <c r="U19" s="173"/>
      <c r="V19" s="173"/>
      <c r="W19" s="135"/>
      <c r="X19" s="333"/>
      <c r="Y19" s="342"/>
      <c r="Z19" s="347"/>
      <c r="AA19" s="348"/>
      <c r="AB19" s="351"/>
      <c r="AC19" s="358"/>
      <c r="AD19" s="359"/>
      <c r="AE19" s="359"/>
      <c r="AF19" s="359"/>
      <c r="AG19" s="360"/>
    </row>
    <row r="20" spans="1:33" ht="19.5" customHeight="1" thickBot="1">
      <c r="A20" s="69" t="str">
        <f>基礎データ!C34&amp;" 　"&amp;基礎データ!D34&amp;基礎データ!E34</f>
        <v xml:space="preserve"> 　</v>
      </c>
      <c r="B20" s="23"/>
      <c r="C20" s="71"/>
      <c r="D20" s="24"/>
      <c r="E20" s="25"/>
      <c r="F20" s="25"/>
      <c r="G20" s="25"/>
      <c r="H20" s="25"/>
      <c r="I20" s="22"/>
      <c r="J20" s="22"/>
      <c r="K20" s="22"/>
      <c r="L20" s="22"/>
      <c r="M20" s="22"/>
      <c r="N20" s="22"/>
      <c r="O20" s="22"/>
      <c r="P20" s="22"/>
      <c r="Q20" s="22"/>
      <c r="R20" s="22"/>
      <c r="S20" s="22"/>
      <c r="T20" s="22"/>
      <c r="U20" s="22"/>
      <c r="V20" s="22"/>
      <c r="W20" s="22"/>
      <c r="X20" s="26"/>
      <c r="Y20" s="21"/>
      <c r="Z20" s="21"/>
      <c r="AA20" s="21"/>
      <c r="AB20" s="21"/>
      <c r="AC20" s="21"/>
      <c r="AD20" s="21"/>
      <c r="AE20" s="21"/>
      <c r="AF20" s="21"/>
      <c r="AG20" s="21"/>
    </row>
    <row r="21" spans="1:33" s="27" customFormat="1" ht="36" customHeight="1">
      <c r="C21" s="391" t="s">
        <v>64</v>
      </c>
      <c r="D21" s="396"/>
      <c r="E21" s="482"/>
      <c r="F21" s="454" t="s">
        <v>67</v>
      </c>
      <c r="G21" s="455"/>
      <c r="H21" s="455"/>
      <c r="I21" s="455"/>
      <c r="J21" s="455"/>
      <c r="K21" s="455"/>
      <c r="L21" s="455"/>
      <c r="M21" s="455"/>
      <c r="N21" s="455"/>
      <c r="O21" s="455"/>
      <c r="P21" s="455"/>
      <c r="Q21" s="455"/>
      <c r="R21" s="484" t="s">
        <v>43</v>
      </c>
      <c r="S21" s="452" t="s">
        <v>3</v>
      </c>
      <c r="T21" s="452"/>
      <c r="U21" s="452"/>
      <c r="V21" s="452"/>
      <c r="W21" s="336" t="s">
        <v>4</v>
      </c>
      <c r="X21" s="336"/>
      <c r="Y21" s="336" t="s">
        <v>44</v>
      </c>
      <c r="Z21" s="336"/>
      <c r="AA21" s="336"/>
      <c r="AB21" s="336"/>
      <c r="AC21" s="336"/>
      <c r="AD21" s="336"/>
      <c r="AE21" s="336"/>
      <c r="AF21" s="336"/>
      <c r="AG21" s="337"/>
    </row>
    <row r="22" spans="1:33" s="27" customFormat="1" ht="39.75" customHeight="1">
      <c r="A22" s="28" t="s">
        <v>63</v>
      </c>
      <c r="C22" s="392"/>
      <c r="D22" s="397"/>
      <c r="E22" s="483"/>
      <c r="F22" s="486" t="s">
        <v>42</v>
      </c>
      <c r="G22" s="487"/>
      <c r="H22" s="487"/>
      <c r="I22" s="487"/>
      <c r="J22" s="487"/>
      <c r="K22" s="488"/>
      <c r="L22" s="489" t="s">
        <v>41</v>
      </c>
      <c r="M22" s="490"/>
      <c r="N22" s="490"/>
      <c r="O22" s="490"/>
      <c r="P22" s="490"/>
      <c r="Q22" s="491"/>
      <c r="R22" s="485"/>
      <c r="S22" s="453"/>
      <c r="T22" s="453"/>
      <c r="U22" s="453"/>
      <c r="V22" s="453"/>
      <c r="W22" s="324"/>
      <c r="X22" s="324"/>
      <c r="Y22" s="324"/>
      <c r="Z22" s="324"/>
      <c r="AA22" s="324"/>
      <c r="AB22" s="324"/>
      <c r="AC22" s="324"/>
      <c r="AD22" s="324"/>
      <c r="AE22" s="324"/>
      <c r="AF22" s="324"/>
      <c r="AG22" s="338"/>
    </row>
    <row r="23" spans="1:33" s="27" customFormat="1" ht="19.5" customHeight="1">
      <c r="A23" s="70" t="str">
        <f>基礎データ!C39&amp;" 　"&amp;基礎データ!D39&amp;基礎データ!E39</f>
        <v>1 　</v>
      </c>
      <c r="C23" s="18"/>
      <c r="D23" s="29"/>
      <c r="E23" s="56">
        <v>1</v>
      </c>
      <c r="F23" s="238" t="str">
        <f>IF(C23&gt;0,VLOOKUP(C23,基礎データ!$C$39:$L$108,2),"")</f>
        <v/>
      </c>
      <c r="G23" s="239"/>
      <c r="H23" s="239"/>
      <c r="I23" s="238" t="str">
        <f>IF(C23&gt;0,VLOOKUP(C23,基礎データ!$C$39:$L$108,3),"")</f>
        <v/>
      </c>
      <c r="J23" s="239"/>
      <c r="K23" s="239"/>
      <c r="L23" s="238" t="str">
        <f>IF(C23&gt;0,VLOOKUP(C23,基礎データ!$C$39:$L$108,4),"")</f>
        <v/>
      </c>
      <c r="M23" s="239"/>
      <c r="N23" s="239"/>
      <c r="O23" s="238" t="str">
        <f>IF(C23&gt;0,VLOOKUP(C23,基礎データ!$C$39:$L$108,5),"")</f>
        <v/>
      </c>
      <c r="P23" s="239"/>
      <c r="Q23" s="239"/>
      <c r="R23" s="19" t="str">
        <f>IF(C23&gt;0,VLOOKUP(C23,基礎データ!$C$39:$L$108,9),"")</f>
        <v/>
      </c>
      <c r="S23" s="451" t="str">
        <f>IF(C23&gt;0,VLOOKUP(C23,基礎データ!$C$39:$L$108,6)&amp;"."&amp;VLOOKUP(C23,基礎データ!$C$39:$L$108,7)&amp;"."&amp;VLOOKUP(C23,基礎データ!$C$39:$L$108,8,),"")</f>
        <v/>
      </c>
      <c r="T23" s="451"/>
      <c r="U23" s="451"/>
      <c r="V23" s="451"/>
      <c r="W23" s="451" t="str">
        <f>IF(C23&gt;0,VLOOKUP(C23,基礎データ!$C$39:$L$108,10),"")</f>
        <v/>
      </c>
      <c r="X23" s="451"/>
      <c r="Y23" s="326"/>
      <c r="Z23" s="326"/>
      <c r="AA23" s="326"/>
      <c r="AB23" s="326"/>
      <c r="AC23" s="326"/>
      <c r="AD23" s="326"/>
      <c r="AE23" s="326"/>
      <c r="AF23" s="326"/>
      <c r="AG23" s="327"/>
    </row>
    <row r="24" spans="1:33" s="27" customFormat="1" ht="19.5" customHeight="1">
      <c r="A24" s="70" t="str">
        <f>基礎データ!C40&amp;" 　"&amp;基礎データ!D40&amp;基礎データ!E40</f>
        <v>2 　</v>
      </c>
      <c r="C24" s="18"/>
      <c r="D24" s="29"/>
      <c r="E24" s="57">
        <v>2</v>
      </c>
      <c r="F24" s="243" t="str">
        <f>IF(C24&gt;0,VLOOKUP(C24,基礎データ!$C$39:$L$108,2),"")</f>
        <v/>
      </c>
      <c r="G24" s="244"/>
      <c r="H24" s="244"/>
      <c r="I24" s="243" t="str">
        <f>IF(C24&gt;0,VLOOKUP(C24,基礎データ!$C$39:$L$108,3),"")</f>
        <v/>
      </c>
      <c r="J24" s="244"/>
      <c r="K24" s="244"/>
      <c r="L24" s="243" t="str">
        <f>IF(C24&gt;0,VLOOKUP(C24,基礎データ!$C$39:$L$108,4),"")</f>
        <v/>
      </c>
      <c r="M24" s="244"/>
      <c r="N24" s="244"/>
      <c r="O24" s="243" t="str">
        <f>IF(C24&gt;0,VLOOKUP(C24,基礎データ!$C$39:$L$108,5),"")</f>
        <v/>
      </c>
      <c r="P24" s="244"/>
      <c r="Q24" s="244"/>
      <c r="R24" s="58" t="str">
        <f>IF(C24&gt;0,VLOOKUP(C24,基礎データ!$C$39:$L$108,9),"")</f>
        <v/>
      </c>
      <c r="S24" s="421" t="str">
        <f>IF(C24&gt;0,VLOOKUP(C24,基礎データ!$C$39:$L$108,6)&amp;"."&amp;VLOOKUP(C24,基礎データ!$C$39:$L$108,7)&amp;"."&amp;VLOOKUP(C24,基礎データ!$C$39:$L$108,8,),"")</f>
        <v/>
      </c>
      <c r="T24" s="421"/>
      <c r="U24" s="421"/>
      <c r="V24" s="421"/>
      <c r="W24" s="422" t="str">
        <f>IF(C24&gt;0,VLOOKUP(C24,基礎データ!$C$39:$L$108,10),"")</f>
        <v/>
      </c>
      <c r="X24" s="422"/>
      <c r="Y24" s="253"/>
      <c r="Z24" s="253"/>
      <c r="AA24" s="253"/>
      <c r="AB24" s="253"/>
      <c r="AC24" s="253"/>
      <c r="AD24" s="253"/>
      <c r="AE24" s="253"/>
      <c r="AF24" s="253"/>
      <c r="AG24" s="254"/>
    </row>
    <row r="25" spans="1:33" s="27" customFormat="1" ht="19.5" customHeight="1">
      <c r="A25" s="70" t="str">
        <f>基礎データ!C41&amp;" 　"&amp;基礎データ!D41&amp;基礎データ!E41</f>
        <v>3 　</v>
      </c>
      <c r="C25" s="18"/>
      <c r="D25" s="29"/>
      <c r="E25" s="59">
        <v>3</v>
      </c>
      <c r="F25" s="389" t="str">
        <f>IF(C25&gt;0,VLOOKUP(C25,基礎データ!$C$39:$L$108,2),"")</f>
        <v/>
      </c>
      <c r="G25" s="390"/>
      <c r="H25" s="390"/>
      <c r="I25" s="389" t="str">
        <f>IF(C25&gt;0,VLOOKUP(C25,基礎データ!$C$39:$L$108,3),"")</f>
        <v/>
      </c>
      <c r="J25" s="390"/>
      <c r="K25" s="390"/>
      <c r="L25" s="389" t="str">
        <f>IF(C25&gt;0,VLOOKUP(C25,基礎データ!$C$39:$L$108,4),"")</f>
        <v/>
      </c>
      <c r="M25" s="390"/>
      <c r="N25" s="390"/>
      <c r="O25" s="389" t="str">
        <f>IF(C25&gt;0,VLOOKUP(C25,基礎データ!$C$39:$L$108,5),"")</f>
        <v/>
      </c>
      <c r="P25" s="390"/>
      <c r="Q25" s="390"/>
      <c r="R25" s="49" t="str">
        <f>IF(C25&gt;0,VLOOKUP(C25,基礎データ!$C$39:$L$108,9),"")</f>
        <v/>
      </c>
      <c r="S25" s="445" t="str">
        <f>IF(C25&gt;0,VLOOKUP(C25,基礎データ!$C$39:$L$108,6)&amp;"."&amp;VLOOKUP(C25,基礎データ!$C$39:$L$108,7)&amp;"."&amp;VLOOKUP(C25,基礎データ!$C$39:$L$108,8,),"")</f>
        <v/>
      </c>
      <c r="T25" s="445"/>
      <c r="U25" s="445"/>
      <c r="V25" s="445"/>
      <c r="W25" s="445" t="str">
        <f>IF(C25&gt;0,VLOOKUP(C25,基礎データ!$C$39:$L$108,10),"")</f>
        <v/>
      </c>
      <c r="X25" s="445"/>
      <c r="Y25" s="258"/>
      <c r="Z25" s="258"/>
      <c r="AA25" s="258"/>
      <c r="AB25" s="258"/>
      <c r="AC25" s="258"/>
      <c r="AD25" s="258"/>
      <c r="AE25" s="258"/>
      <c r="AF25" s="258"/>
      <c r="AG25" s="259"/>
    </row>
    <row r="26" spans="1:33" s="27" customFormat="1" ht="19.5" customHeight="1">
      <c r="A26" s="70" t="str">
        <f>基礎データ!C42&amp;" 　"&amp;基礎データ!D42&amp;基礎データ!E42</f>
        <v>4 　</v>
      </c>
      <c r="C26" s="18"/>
      <c r="D26" s="29"/>
      <c r="E26" s="57">
        <v>4</v>
      </c>
      <c r="F26" s="243" t="str">
        <f>IF(C26&gt;0,VLOOKUP(C26,基礎データ!$C$39:$L$108,2),"")</f>
        <v/>
      </c>
      <c r="G26" s="244"/>
      <c r="H26" s="244"/>
      <c r="I26" s="243" t="str">
        <f>IF(C26&gt;0,VLOOKUP(C26,基礎データ!$C$39:$L$108,3),"")</f>
        <v/>
      </c>
      <c r="J26" s="244"/>
      <c r="K26" s="244"/>
      <c r="L26" s="243" t="str">
        <f>IF(C26&gt;0,VLOOKUP(C26,基礎データ!$C$39:$L$108,4),"")</f>
        <v/>
      </c>
      <c r="M26" s="244"/>
      <c r="N26" s="244"/>
      <c r="O26" s="243" t="str">
        <f>IF(C26&gt;0,VLOOKUP(C26,基礎データ!$C$39:$L$108,5),"")</f>
        <v/>
      </c>
      <c r="P26" s="244"/>
      <c r="Q26" s="244"/>
      <c r="R26" s="58" t="str">
        <f>IF(C26&gt;0,VLOOKUP(C26,基礎データ!$C$39:$L$108,9),"")</f>
        <v/>
      </c>
      <c r="S26" s="421" t="str">
        <f>IF(C26&gt;0,VLOOKUP(C26,基礎データ!$C$39:$L$108,6)&amp;"."&amp;VLOOKUP(C26,基礎データ!$C$39:$L$108,7)&amp;"."&amp;VLOOKUP(C26,基礎データ!$C$39:$L$108,8,),"")</f>
        <v/>
      </c>
      <c r="T26" s="421"/>
      <c r="U26" s="421"/>
      <c r="V26" s="421"/>
      <c r="W26" s="422" t="str">
        <f>IF(C26&gt;0,VLOOKUP(C26,基礎データ!$C$39:$L$108,10),"")</f>
        <v/>
      </c>
      <c r="X26" s="422"/>
      <c r="Y26" s="253"/>
      <c r="Z26" s="253"/>
      <c r="AA26" s="253"/>
      <c r="AB26" s="253"/>
      <c r="AC26" s="253"/>
      <c r="AD26" s="253"/>
      <c r="AE26" s="253"/>
      <c r="AF26" s="253"/>
      <c r="AG26" s="254"/>
    </row>
    <row r="27" spans="1:33" s="27" customFormat="1" ht="19.5" customHeight="1">
      <c r="A27" s="70" t="str">
        <f>基礎データ!C43&amp;" 　"&amp;基礎データ!D43&amp;基礎データ!E43</f>
        <v>5 　</v>
      </c>
      <c r="C27" s="18"/>
      <c r="D27" s="29"/>
      <c r="E27" s="59">
        <v>5</v>
      </c>
      <c r="F27" s="389" t="str">
        <f>IF(C27&gt;0,VLOOKUP(C27,基礎データ!$C$39:$L$108,2),"")</f>
        <v/>
      </c>
      <c r="G27" s="390"/>
      <c r="H27" s="390"/>
      <c r="I27" s="389" t="str">
        <f>IF(C27&gt;0,VLOOKUP(C27,基礎データ!$C$39:$L$108,3),"")</f>
        <v/>
      </c>
      <c r="J27" s="390"/>
      <c r="K27" s="390"/>
      <c r="L27" s="389" t="str">
        <f>IF(C27&gt;0,VLOOKUP(C27,基礎データ!$C$39:$L$108,4),"")</f>
        <v/>
      </c>
      <c r="M27" s="390"/>
      <c r="N27" s="390"/>
      <c r="O27" s="389" t="str">
        <f>IF(C27&gt;0,VLOOKUP(C27,基礎データ!$C$39:$L$108,5),"")</f>
        <v/>
      </c>
      <c r="P27" s="390"/>
      <c r="Q27" s="390"/>
      <c r="R27" s="49" t="str">
        <f>IF(C27&gt;0,VLOOKUP(C27,基礎データ!$C$39:$L$108,9),"")</f>
        <v/>
      </c>
      <c r="S27" s="445" t="str">
        <f>IF(C27&gt;0,VLOOKUP(C27,基礎データ!$C$39:$L$108,6)&amp;"."&amp;VLOOKUP(C27,基礎データ!$C$39:$L$108,7)&amp;"."&amp;VLOOKUP(C27,基礎データ!$C$39:$L$108,8,),"")</f>
        <v/>
      </c>
      <c r="T27" s="445"/>
      <c r="U27" s="445"/>
      <c r="V27" s="445"/>
      <c r="W27" s="445" t="str">
        <f>IF(C27&gt;0,VLOOKUP(C27,基礎データ!$C$39:$L$108,10),"")</f>
        <v/>
      </c>
      <c r="X27" s="445"/>
      <c r="Y27" s="258"/>
      <c r="Z27" s="258"/>
      <c r="AA27" s="258"/>
      <c r="AB27" s="258"/>
      <c r="AC27" s="258"/>
      <c r="AD27" s="258"/>
      <c r="AE27" s="258"/>
      <c r="AF27" s="258"/>
      <c r="AG27" s="259"/>
    </row>
    <row r="28" spans="1:33" s="27" customFormat="1" ht="19.5" customHeight="1">
      <c r="A28" s="70" t="str">
        <f>基礎データ!C44&amp;" 　"&amp;基礎データ!D44&amp;基礎データ!E44</f>
        <v>6 　</v>
      </c>
      <c r="C28" s="18"/>
      <c r="D28" s="29"/>
      <c r="E28" s="57">
        <v>6</v>
      </c>
      <c r="F28" s="243" t="str">
        <f>IF(C28&gt;0,VLOOKUP(C28,基礎データ!$C$39:$L$108,2),"")</f>
        <v/>
      </c>
      <c r="G28" s="244"/>
      <c r="H28" s="244"/>
      <c r="I28" s="243" t="str">
        <f>IF(C28&gt;0,VLOOKUP(C28,基礎データ!$C$39:$L$108,3),"")</f>
        <v/>
      </c>
      <c r="J28" s="244"/>
      <c r="K28" s="244"/>
      <c r="L28" s="243" t="str">
        <f>IF(C28&gt;0,VLOOKUP(C28,基礎データ!$C$39:$L$108,4),"")</f>
        <v/>
      </c>
      <c r="M28" s="244"/>
      <c r="N28" s="244"/>
      <c r="O28" s="243" t="str">
        <f>IF(C28&gt;0,VLOOKUP(C28,基礎データ!$C$39:$L$108,5),"")</f>
        <v/>
      </c>
      <c r="P28" s="244"/>
      <c r="Q28" s="244"/>
      <c r="R28" s="58" t="str">
        <f>IF(C28&gt;0,VLOOKUP(C28,基礎データ!$C$39:$L$108,9),"")</f>
        <v/>
      </c>
      <c r="S28" s="421" t="str">
        <f>IF(C28&gt;0,VLOOKUP(C28,基礎データ!$C$39:$L$108,6)&amp;"."&amp;VLOOKUP(C28,基礎データ!$C$39:$L$108,7)&amp;"."&amp;VLOOKUP(C28,基礎データ!$C$39:$L$108,8,),"")</f>
        <v/>
      </c>
      <c r="T28" s="421"/>
      <c r="U28" s="421"/>
      <c r="V28" s="421"/>
      <c r="W28" s="422" t="str">
        <f>IF(C28&gt;0,VLOOKUP(C28,基礎データ!$C$39:$L$108,10),"")</f>
        <v/>
      </c>
      <c r="X28" s="422"/>
      <c r="Y28" s="253"/>
      <c r="Z28" s="253"/>
      <c r="AA28" s="253"/>
      <c r="AB28" s="253"/>
      <c r="AC28" s="253"/>
      <c r="AD28" s="253"/>
      <c r="AE28" s="253"/>
      <c r="AF28" s="253"/>
      <c r="AG28" s="254"/>
    </row>
    <row r="29" spans="1:33" s="27" customFormat="1" ht="19.5" customHeight="1">
      <c r="A29" s="70" t="str">
        <f>基礎データ!C45&amp;" 　"&amp;基礎データ!D45&amp;基礎データ!E45</f>
        <v>7 　</v>
      </c>
      <c r="C29" s="18"/>
      <c r="D29" s="29"/>
      <c r="E29" s="59">
        <v>7</v>
      </c>
      <c r="F29" s="462" t="str">
        <f>IF(C29&gt;0,VLOOKUP(C29,基礎データ!$C$39:$L$108,2),"")</f>
        <v/>
      </c>
      <c r="G29" s="463"/>
      <c r="H29" s="463"/>
      <c r="I29" s="389" t="str">
        <f>IF(C29&gt;0,VLOOKUP(C29,基礎データ!$C$39:$L$108,3),"")</f>
        <v/>
      </c>
      <c r="J29" s="390"/>
      <c r="K29" s="390"/>
      <c r="L29" s="389" t="str">
        <f>IF(C29&gt;0,VLOOKUP(C29,基礎データ!$C$39:$L$108,4),"")</f>
        <v/>
      </c>
      <c r="M29" s="390"/>
      <c r="N29" s="390"/>
      <c r="O29" s="389" t="str">
        <f>IF(C29&gt;0,VLOOKUP(C29,基礎データ!$C$39:$L$108,5),"")</f>
        <v/>
      </c>
      <c r="P29" s="390"/>
      <c r="Q29" s="390"/>
      <c r="R29" s="49" t="str">
        <f>IF(C29&gt;0,VLOOKUP(C29,基礎データ!$C$39:$L$108,9),"")</f>
        <v/>
      </c>
      <c r="S29" s="445" t="str">
        <f>IF(C29&gt;0,VLOOKUP(C29,基礎データ!$C$39:$L$108,6)&amp;"."&amp;VLOOKUP(C29,基礎データ!$C$39:$L$108,7)&amp;"."&amp;VLOOKUP(C29,基礎データ!$C$39:$L$108,8,),"")</f>
        <v/>
      </c>
      <c r="T29" s="445"/>
      <c r="U29" s="445"/>
      <c r="V29" s="445"/>
      <c r="W29" s="445" t="str">
        <f>IF(C29&gt;0,VLOOKUP(C29,基礎データ!$C$39:$L$108,10),"")</f>
        <v/>
      </c>
      <c r="X29" s="445"/>
      <c r="Y29" s="258"/>
      <c r="Z29" s="258"/>
      <c r="AA29" s="258"/>
      <c r="AB29" s="258"/>
      <c r="AC29" s="258"/>
      <c r="AD29" s="258"/>
      <c r="AE29" s="258"/>
      <c r="AF29" s="258"/>
      <c r="AG29" s="259"/>
    </row>
    <row r="30" spans="1:33" s="27" customFormat="1" ht="19.5" customHeight="1" thickBot="1">
      <c r="A30" s="70" t="str">
        <f>基礎データ!C46&amp;" 　"&amp;基礎データ!D46&amp;基礎データ!E46</f>
        <v>8 　</v>
      </c>
      <c r="C30" s="18"/>
      <c r="D30" s="29"/>
      <c r="E30" s="60">
        <v>8</v>
      </c>
      <c r="F30" s="299" t="str">
        <f>IF(C30&gt;0,VLOOKUP(C30,基礎データ!$C$39:$L$108,2),"")</f>
        <v/>
      </c>
      <c r="G30" s="300"/>
      <c r="H30" s="300"/>
      <c r="I30" s="299" t="str">
        <f>IF(C30&gt;0,VLOOKUP(C30,基礎データ!$C$39:$L$108,3),"")</f>
        <v/>
      </c>
      <c r="J30" s="300"/>
      <c r="K30" s="300"/>
      <c r="L30" s="299" t="str">
        <f>IF(C30&gt;0,VLOOKUP(C30,基礎データ!$C$39:$L$108,4),"")</f>
        <v/>
      </c>
      <c r="M30" s="300"/>
      <c r="N30" s="300"/>
      <c r="O30" s="299" t="str">
        <f>IF(C30&gt;0,VLOOKUP(C30,基礎データ!$C$39:$L$108,5),"")</f>
        <v/>
      </c>
      <c r="P30" s="300"/>
      <c r="Q30" s="300"/>
      <c r="R30" s="61" t="str">
        <f>IF(C30&gt;0,VLOOKUP(C30,基礎データ!$C$39:$L$108,9),"")</f>
        <v/>
      </c>
      <c r="S30" s="447" t="str">
        <f>IF(C30&gt;0,VLOOKUP(C30,基礎データ!$C$39:$L$108,6)&amp;"."&amp;VLOOKUP(C30,基礎データ!$C$39:$L$108,7)&amp;"."&amp;VLOOKUP(C30,基礎データ!$C$39:$L$108,8,),"")</f>
        <v/>
      </c>
      <c r="T30" s="447"/>
      <c r="U30" s="447"/>
      <c r="V30" s="447"/>
      <c r="W30" s="448" t="str">
        <f>IF(C30&gt;0,VLOOKUP(C30,基礎データ!$C$39:$L$108,10),"")</f>
        <v/>
      </c>
      <c r="X30" s="448"/>
      <c r="Y30" s="251"/>
      <c r="Z30" s="251"/>
      <c r="AA30" s="251"/>
      <c r="AB30" s="251"/>
      <c r="AC30" s="251"/>
      <c r="AD30" s="251"/>
      <c r="AE30" s="251"/>
      <c r="AF30" s="251"/>
      <c r="AG30" s="252"/>
    </row>
    <row r="31" spans="1:33" s="27" customFormat="1" ht="16.5" customHeight="1">
      <c r="A31" s="70" t="str">
        <f>基礎データ!C47&amp;" 　"&amp;基礎データ!D47&amp;基礎データ!E47</f>
        <v>9 　</v>
      </c>
      <c r="C31" s="20"/>
      <c r="D31" s="29"/>
      <c r="E31" s="504"/>
      <c r="F31" s="454" t="s">
        <v>68</v>
      </c>
      <c r="G31" s="455"/>
      <c r="H31" s="455"/>
      <c r="I31" s="455"/>
      <c r="J31" s="455"/>
      <c r="K31" s="455"/>
      <c r="L31" s="455"/>
      <c r="M31" s="455"/>
      <c r="N31" s="455"/>
      <c r="O31" s="455"/>
      <c r="P31" s="455"/>
      <c r="Q31" s="455"/>
      <c r="R31" s="373" t="s">
        <v>77</v>
      </c>
      <c r="S31" s="452" t="s">
        <v>3</v>
      </c>
      <c r="T31" s="452"/>
      <c r="U31" s="452"/>
      <c r="V31" s="452"/>
      <c r="W31" s="336" t="s">
        <v>4</v>
      </c>
      <c r="X31" s="336"/>
      <c r="Y31" s="336" t="s">
        <v>44</v>
      </c>
      <c r="Z31" s="336"/>
      <c r="AA31" s="336"/>
      <c r="AB31" s="336"/>
      <c r="AC31" s="336"/>
      <c r="AD31" s="336"/>
      <c r="AE31" s="336"/>
      <c r="AF31" s="336"/>
      <c r="AG31" s="337"/>
    </row>
    <row r="32" spans="1:33" s="27" customFormat="1" ht="16.5" customHeight="1">
      <c r="A32" s="70" t="str">
        <f>基礎データ!C48&amp;" 　"&amp;基礎データ!D48&amp;基礎データ!E48</f>
        <v>10 　</v>
      </c>
      <c r="C32" s="20"/>
      <c r="D32" s="29"/>
      <c r="E32" s="505"/>
      <c r="F32" s="486" t="s">
        <v>42</v>
      </c>
      <c r="G32" s="487"/>
      <c r="H32" s="487"/>
      <c r="I32" s="487"/>
      <c r="J32" s="487"/>
      <c r="K32" s="488"/>
      <c r="L32" s="489" t="s">
        <v>41</v>
      </c>
      <c r="M32" s="490"/>
      <c r="N32" s="490"/>
      <c r="O32" s="490"/>
      <c r="P32" s="490"/>
      <c r="Q32" s="491"/>
      <c r="R32" s="374"/>
      <c r="S32" s="453"/>
      <c r="T32" s="453"/>
      <c r="U32" s="453"/>
      <c r="V32" s="453"/>
      <c r="W32" s="324"/>
      <c r="X32" s="324"/>
      <c r="Y32" s="324"/>
      <c r="Z32" s="324"/>
      <c r="AA32" s="324"/>
      <c r="AB32" s="324"/>
      <c r="AC32" s="324"/>
      <c r="AD32" s="324"/>
      <c r="AE32" s="324"/>
      <c r="AF32" s="324"/>
      <c r="AG32" s="338"/>
    </row>
    <row r="33" spans="1:33" s="27" customFormat="1" ht="19.5" customHeight="1">
      <c r="A33" s="70" t="str">
        <f>基礎データ!C49&amp;" 　"&amp;基礎データ!D49&amp;基礎データ!E49</f>
        <v>11 　</v>
      </c>
      <c r="C33" s="18"/>
      <c r="D33" s="29"/>
      <c r="E33" s="56">
        <v>1</v>
      </c>
      <c r="F33" s="238" t="str">
        <f>IF(C33&gt;0,VLOOKUP(C33,基礎データ!$C$39:$L$108,2),"")</f>
        <v/>
      </c>
      <c r="G33" s="239"/>
      <c r="H33" s="239"/>
      <c r="I33" s="238" t="str">
        <f>IF(C33&gt;0,VLOOKUP(C33,基礎データ!$C$39:$L$108,3),"")</f>
        <v/>
      </c>
      <c r="J33" s="239"/>
      <c r="K33" s="239"/>
      <c r="L33" s="238" t="str">
        <f>IF(C33&gt;0,VLOOKUP(C33,基礎データ!$C$39:$L$108,4),"")</f>
        <v/>
      </c>
      <c r="M33" s="239"/>
      <c r="N33" s="239"/>
      <c r="O33" s="238" t="str">
        <f>IF(C33&gt;0,VLOOKUP(C33,基礎データ!$C$39:$L$108,5),"")</f>
        <v/>
      </c>
      <c r="P33" s="239"/>
      <c r="Q33" s="239"/>
      <c r="R33" s="19" t="str">
        <f>IF(C33&gt;0,VLOOKUP(C33,基礎データ!$C$39:$L$108,9),"")</f>
        <v/>
      </c>
      <c r="S33" s="451" t="str">
        <f>IF(C33&gt;0,VLOOKUP(C33,基礎データ!$C$39:$L$108,6)&amp;"."&amp;VLOOKUP(C33,基礎データ!$C$39:$L$108,7)&amp;"."&amp;VLOOKUP(C33,基礎データ!$C$39:$L$108,8,),"")</f>
        <v/>
      </c>
      <c r="T33" s="451"/>
      <c r="U33" s="451"/>
      <c r="V33" s="451"/>
      <c r="W33" s="451" t="str">
        <f>IF(C33&gt;0,VLOOKUP(C33,基礎データ!$C$39:$L$108,10),"")</f>
        <v/>
      </c>
      <c r="X33" s="451"/>
      <c r="Y33" s="326"/>
      <c r="Z33" s="326"/>
      <c r="AA33" s="326"/>
      <c r="AB33" s="326"/>
      <c r="AC33" s="326"/>
      <c r="AD33" s="326"/>
      <c r="AE33" s="326"/>
      <c r="AF33" s="326"/>
      <c r="AG33" s="327"/>
    </row>
    <row r="34" spans="1:33" s="27" customFormat="1" ht="19.5" customHeight="1">
      <c r="A34" s="70" t="str">
        <f>基礎データ!C50&amp;" 　"&amp;基礎データ!D50&amp;基礎データ!E50</f>
        <v>12 　</v>
      </c>
      <c r="C34" s="18"/>
      <c r="D34" s="29"/>
      <c r="E34" s="57">
        <v>2</v>
      </c>
      <c r="F34" s="243" t="str">
        <f>IF(C34&gt;0,VLOOKUP(C34,基礎データ!$C$39:$L$108,2),"")</f>
        <v/>
      </c>
      <c r="G34" s="244"/>
      <c r="H34" s="244"/>
      <c r="I34" s="243" t="str">
        <f>IF(C34&gt;0,VLOOKUP(C34,基礎データ!$C$39:$L$108,3),"")</f>
        <v/>
      </c>
      <c r="J34" s="244"/>
      <c r="K34" s="244"/>
      <c r="L34" s="243" t="str">
        <f>IF(C34&gt;0,VLOOKUP(C34,基礎データ!$C$39:$L$108,4),"")</f>
        <v/>
      </c>
      <c r="M34" s="244"/>
      <c r="N34" s="244"/>
      <c r="O34" s="243" t="str">
        <f>IF(C34&gt;0,VLOOKUP(C34,基礎データ!$C$39:$L$108,5),"")</f>
        <v/>
      </c>
      <c r="P34" s="244"/>
      <c r="Q34" s="244"/>
      <c r="R34" s="58" t="str">
        <f>IF(C34&gt;0,VLOOKUP(C34,基礎データ!$C$39:$L$108,9),"")</f>
        <v/>
      </c>
      <c r="S34" s="421" t="str">
        <f>IF(C34&gt;0,VLOOKUP(C34,基礎データ!$C$39:$L$108,6)&amp;"."&amp;VLOOKUP(C34,基礎データ!$C$39:$L$108,7)&amp;"."&amp;VLOOKUP(C34,基礎データ!$C$39:$L$108,8,),"")</f>
        <v/>
      </c>
      <c r="T34" s="421"/>
      <c r="U34" s="421"/>
      <c r="V34" s="421"/>
      <c r="W34" s="422" t="str">
        <f>IF(C34&gt;0,VLOOKUP(C34,基礎データ!$C$39:$L$108,10),"")</f>
        <v/>
      </c>
      <c r="X34" s="422"/>
      <c r="Y34" s="253"/>
      <c r="Z34" s="253"/>
      <c r="AA34" s="253"/>
      <c r="AB34" s="253"/>
      <c r="AC34" s="253"/>
      <c r="AD34" s="253"/>
      <c r="AE34" s="253"/>
      <c r="AF34" s="253"/>
      <c r="AG34" s="254"/>
    </row>
    <row r="35" spans="1:33" s="27" customFormat="1" ht="19.5" customHeight="1">
      <c r="A35" s="70" t="str">
        <f>基礎データ!C51&amp;" 　"&amp;基礎データ!D51&amp;基礎データ!E51</f>
        <v>13 　</v>
      </c>
      <c r="C35" s="18"/>
      <c r="D35" s="29"/>
      <c r="E35" s="59">
        <v>3</v>
      </c>
      <c r="F35" s="389" t="str">
        <f>IF(C35&gt;0,VLOOKUP(C35,基礎データ!$C$39:$L$108,2),"")</f>
        <v/>
      </c>
      <c r="G35" s="390"/>
      <c r="H35" s="390"/>
      <c r="I35" s="389" t="str">
        <f>IF(C35&gt;0,VLOOKUP(C35,基礎データ!$C$39:$L$108,3),"")</f>
        <v/>
      </c>
      <c r="J35" s="390"/>
      <c r="K35" s="390"/>
      <c r="L35" s="389" t="str">
        <f>IF(C35&gt;0,VLOOKUP(C35,基礎データ!$C$39:$L$108,4),"")</f>
        <v/>
      </c>
      <c r="M35" s="390"/>
      <c r="N35" s="390"/>
      <c r="O35" s="389" t="str">
        <f>IF(C35&gt;0,VLOOKUP(C35,基礎データ!$C$39:$L$108,5),"")</f>
        <v/>
      </c>
      <c r="P35" s="390"/>
      <c r="Q35" s="390"/>
      <c r="R35" s="49" t="str">
        <f>IF(C35&gt;0,VLOOKUP(C35,基礎データ!$C$39:$L$108,9),"")</f>
        <v/>
      </c>
      <c r="S35" s="445" t="str">
        <f>IF(C35&gt;0,VLOOKUP(C35,基礎データ!$C$39:$L$108,6)&amp;"."&amp;VLOOKUP(C35,基礎データ!$C$39:$L$108,7)&amp;"."&amp;VLOOKUP(C35,基礎データ!$C$39:$L$108,8,),"")</f>
        <v/>
      </c>
      <c r="T35" s="445"/>
      <c r="U35" s="445"/>
      <c r="V35" s="445"/>
      <c r="W35" s="445" t="str">
        <f>IF(C35&gt;0,VLOOKUP(C35,基礎データ!$C$39:$L$108,10),"")</f>
        <v/>
      </c>
      <c r="X35" s="445"/>
      <c r="Y35" s="258"/>
      <c r="Z35" s="258"/>
      <c r="AA35" s="258"/>
      <c r="AB35" s="258"/>
      <c r="AC35" s="258"/>
      <c r="AD35" s="258"/>
      <c r="AE35" s="258"/>
      <c r="AF35" s="258"/>
      <c r="AG35" s="259"/>
    </row>
    <row r="36" spans="1:33" s="27" customFormat="1" ht="19.5" customHeight="1">
      <c r="A36" s="70" t="str">
        <f>基礎データ!C52&amp;" 　"&amp;基礎データ!D52&amp;基礎データ!E52</f>
        <v>14 　</v>
      </c>
      <c r="C36" s="18"/>
      <c r="D36" s="29"/>
      <c r="E36" s="57">
        <v>4</v>
      </c>
      <c r="F36" s="243" t="str">
        <f>IF(C36&gt;0,VLOOKUP(C36,基礎データ!$C$39:$L$108,2),"")</f>
        <v/>
      </c>
      <c r="G36" s="244"/>
      <c r="H36" s="244"/>
      <c r="I36" s="243" t="str">
        <f>IF(C36&gt;0,VLOOKUP(C36,基礎データ!$C$39:$L$108,3),"")</f>
        <v/>
      </c>
      <c r="J36" s="244"/>
      <c r="K36" s="244"/>
      <c r="L36" s="243" t="str">
        <f>IF(C36&gt;0,VLOOKUP(C36,基礎データ!$C$39:$L$108,4),"")</f>
        <v/>
      </c>
      <c r="M36" s="244"/>
      <c r="N36" s="244"/>
      <c r="O36" s="243" t="str">
        <f>IF(C36&gt;0,VLOOKUP(C36,基礎データ!$C$39:$L$108,5),"")</f>
        <v/>
      </c>
      <c r="P36" s="244"/>
      <c r="Q36" s="244"/>
      <c r="R36" s="58" t="str">
        <f>IF(C36&gt;0,VLOOKUP(C36,基礎データ!$C$39:$L$108,9),"")</f>
        <v/>
      </c>
      <c r="S36" s="421" t="str">
        <f>IF(C36&gt;0,VLOOKUP(C36,基礎データ!$C$39:$L$108,6)&amp;"."&amp;VLOOKUP(C36,基礎データ!$C$39:$L$108,7)&amp;"."&amp;VLOOKUP(C36,基礎データ!$C$39:$L$108,8,),"")</f>
        <v/>
      </c>
      <c r="T36" s="421"/>
      <c r="U36" s="421"/>
      <c r="V36" s="421"/>
      <c r="W36" s="422" t="str">
        <f>IF(C36&gt;0,VLOOKUP(C36,基礎データ!$C$39:$L$108,10),"")</f>
        <v/>
      </c>
      <c r="X36" s="422"/>
      <c r="Y36" s="253"/>
      <c r="Z36" s="253"/>
      <c r="AA36" s="253"/>
      <c r="AB36" s="253"/>
      <c r="AC36" s="253"/>
      <c r="AD36" s="253"/>
      <c r="AE36" s="253"/>
      <c r="AF36" s="253"/>
      <c r="AG36" s="254"/>
    </row>
    <row r="37" spans="1:33" ht="19.5" customHeight="1">
      <c r="A37" s="70" t="str">
        <f>基礎データ!C53&amp;" 　"&amp;基礎データ!D53&amp;基礎データ!E53</f>
        <v>15 　</v>
      </c>
      <c r="C37" s="18"/>
      <c r="D37" s="29"/>
      <c r="E37" s="59">
        <v>5</v>
      </c>
      <c r="F37" s="389" t="str">
        <f>IF(C37&gt;0,VLOOKUP(C37,基礎データ!$C$39:$L$108,2),"")</f>
        <v/>
      </c>
      <c r="G37" s="390"/>
      <c r="H37" s="390"/>
      <c r="I37" s="389" t="str">
        <f>IF(C37&gt;0,VLOOKUP(C37,基礎データ!$C$39:$L$108,3),"")</f>
        <v/>
      </c>
      <c r="J37" s="390"/>
      <c r="K37" s="390"/>
      <c r="L37" s="389" t="str">
        <f>IF(C37&gt;0,VLOOKUP(C37,基礎データ!$C$39:$L$108,4),"")</f>
        <v/>
      </c>
      <c r="M37" s="390"/>
      <c r="N37" s="390"/>
      <c r="O37" s="389" t="str">
        <f>IF(C37&gt;0,VLOOKUP(C37,基礎データ!$C$39:$L$108,5),"")</f>
        <v/>
      </c>
      <c r="P37" s="390"/>
      <c r="Q37" s="390"/>
      <c r="R37" s="49" t="str">
        <f>IF(C37&gt;0,VLOOKUP(C37,基礎データ!$C$39:$L$108,9),"")</f>
        <v/>
      </c>
      <c r="S37" s="445" t="str">
        <f>IF(C37&gt;0,VLOOKUP(C37,基礎データ!$C$39:$L$108,6)&amp;"."&amp;VLOOKUP(C37,基礎データ!$C$39:$L$108,7)&amp;"."&amp;VLOOKUP(C37,基礎データ!$C$39:$L$108,8,),"")</f>
        <v/>
      </c>
      <c r="T37" s="445"/>
      <c r="U37" s="445"/>
      <c r="V37" s="445"/>
      <c r="W37" s="445" t="str">
        <f>IF(C37&gt;0,VLOOKUP(C37,基礎データ!$C$39:$L$108,10),"")</f>
        <v/>
      </c>
      <c r="X37" s="445"/>
      <c r="Y37" s="258"/>
      <c r="Z37" s="258"/>
      <c r="AA37" s="258"/>
      <c r="AB37" s="258"/>
      <c r="AC37" s="258"/>
      <c r="AD37" s="258"/>
      <c r="AE37" s="258"/>
      <c r="AF37" s="258"/>
      <c r="AG37" s="259"/>
    </row>
    <row r="38" spans="1:33" s="27" customFormat="1" ht="19.5" customHeight="1">
      <c r="A38" s="70" t="str">
        <f>基礎データ!C54&amp;" 　"&amp;基礎データ!D54&amp;基礎データ!E54</f>
        <v>16 　</v>
      </c>
      <c r="C38" s="18"/>
      <c r="D38" s="29"/>
      <c r="E38" s="57">
        <v>6</v>
      </c>
      <c r="F38" s="243" t="str">
        <f>IF(C38&gt;0,VLOOKUP(C38,基礎データ!$C$39:$L$108,2),"")</f>
        <v/>
      </c>
      <c r="G38" s="244"/>
      <c r="H38" s="244"/>
      <c r="I38" s="243" t="str">
        <f>IF(C38&gt;0,VLOOKUP(C38,基礎データ!$C$39:$L$108,3),"")</f>
        <v/>
      </c>
      <c r="J38" s="244"/>
      <c r="K38" s="244"/>
      <c r="L38" s="243" t="str">
        <f>IF(C38&gt;0,VLOOKUP(C38,基礎データ!$C$39:$L$108,4),"")</f>
        <v/>
      </c>
      <c r="M38" s="244"/>
      <c r="N38" s="244"/>
      <c r="O38" s="243" t="str">
        <f>IF(C38&gt;0,VLOOKUP(C38,基礎データ!$C$39:$L$108,5),"")</f>
        <v/>
      </c>
      <c r="P38" s="244"/>
      <c r="Q38" s="244"/>
      <c r="R38" s="58" t="str">
        <f>IF(C38&gt;0,VLOOKUP(C38,基礎データ!$C$39:$L$108,9),"")</f>
        <v/>
      </c>
      <c r="S38" s="421" t="str">
        <f>IF(C38&gt;0,VLOOKUP(C38,基礎データ!$C$39:$L$108,6)&amp;"."&amp;VLOOKUP(C38,基礎データ!$C$39:$L$108,7)&amp;"."&amp;VLOOKUP(C38,基礎データ!$C$39:$L$108,8,),"")</f>
        <v/>
      </c>
      <c r="T38" s="421"/>
      <c r="U38" s="421"/>
      <c r="V38" s="421"/>
      <c r="W38" s="422" t="str">
        <f>IF(C38&gt;0,VLOOKUP(C38,基礎データ!$C$39:$L$108,10),"")</f>
        <v/>
      </c>
      <c r="X38" s="422"/>
      <c r="Y38" s="253"/>
      <c r="Z38" s="253"/>
      <c r="AA38" s="253"/>
      <c r="AB38" s="253"/>
      <c r="AC38" s="253"/>
      <c r="AD38" s="253"/>
      <c r="AE38" s="253"/>
      <c r="AF38" s="253"/>
      <c r="AG38" s="254"/>
    </row>
    <row r="39" spans="1:33" s="27" customFormat="1" ht="19.5" customHeight="1">
      <c r="A39" s="70" t="str">
        <f>基礎データ!C55&amp;" 　"&amp;基礎データ!D55&amp;基礎データ!E55</f>
        <v>17 　</v>
      </c>
      <c r="C39" s="18"/>
      <c r="D39" s="29"/>
      <c r="E39" s="59">
        <v>7</v>
      </c>
      <c r="F39" s="389" t="str">
        <f>IF(C39&gt;0,VLOOKUP(C39,基礎データ!$C$39:$L$108,2),"")</f>
        <v/>
      </c>
      <c r="G39" s="390"/>
      <c r="H39" s="390"/>
      <c r="I39" s="389" t="str">
        <f>IF(C39&gt;0,VLOOKUP(C39,基礎データ!$C$39:$L$108,3),"")</f>
        <v/>
      </c>
      <c r="J39" s="390"/>
      <c r="K39" s="390"/>
      <c r="L39" s="389" t="str">
        <f>IF(C39&gt;0,VLOOKUP(C39,基礎データ!$C$39:$L$108,4),"")</f>
        <v/>
      </c>
      <c r="M39" s="390"/>
      <c r="N39" s="390"/>
      <c r="O39" s="389" t="str">
        <f>IF(C39&gt;0,VLOOKUP(C39,基礎データ!$C$39:$L$108,5),"")</f>
        <v/>
      </c>
      <c r="P39" s="390"/>
      <c r="Q39" s="390"/>
      <c r="R39" s="49" t="str">
        <f>IF(C39&gt;0,VLOOKUP(C39,基礎データ!$C$39:$L$108,9),"")</f>
        <v/>
      </c>
      <c r="S39" s="445" t="str">
        <f>IF(C39&gt;0,VLOOKUP(C39,基礎データ!$C$39:$L$108,6)&amp;"."&amp;VLOOKUP(C39,基礎データ!$C$39:$L$108,7)&amp;"."&amp;VLOOKUP(C39,基礎データ!$C$39:$L$108,8,),"")</f>
        <v/>
      </c>
      <c r="T39" s="445"/>
      <c r="U39" s="445"/>
      <c r="V39" s="445"/>
      <c r="W39" s="445" t="str">
        <f>IF(C39&gt;0,VLOOKUP(C39,基礎データ!$C$39:$L$108,10),"")</f>
        <v/>
      </c>
      <c r="X39" s="445"/>
      <c r="Y39" s="258"/>
      <c r="Z39" s="258"/>
      <c r="AA39" s="258"/>
      <c r="AB39" s="258"/>
      <c r="AC39" s="258"/>
      <c r="AD39" s="258"/>
      <c r="AE39" s="258"/>
      <c r="AF39" s="258"/>
      <c r="AG39" s="259"/>
    </row>
    <row r="40" spans="1:33" s="27" customFormat="1" ht="19.5" customHeight="1">
      <c r="A40" s="70" t="str">
        <f>基礎データ!C56&amp;" 　"&amp;基礎データ!D56&amp;基礎データ!E56</f>
        <v>18 　</v>
      </c>
      <c r="C40" s="18"/>
      <c r="D40" s="29"/>
      <c r="E40" s="57">
        <v>8</v>
      </c>
      <c r="F40" s="243" t="str">
        <f>IF(C40&gt;0,VLOOKUP(C40,基礎データ!$C$39:$L$108,2),"")</f>
        <v/>
      </c>
      <c r="G40" s="244"/>
      <c r="H40" s="244"/>
      <c r="I40" s="243" t="str">
        <f>IF(C40&gt;0,VLOOKUP(C40,基礎データ!$C$39:$L$108,3),"")</f>
        <v/>
      </c>
      <c r="J40" s="244"/>
      <c r="K40" s="244"/>
      <c r="L40" s="243" t="str">
        <f>IF(C40&gt;0,VLOOKUP(C40,基礎データ!$C$39:$L$108,4),"")</f>
        <v/>
      </c>
      <c r="M40" s="244"/>
      <c r="N40" s="244"/>
      <c r="O40" s="243" t="str">
        <f>IF(C40&gt;0,VLOOKUP(C40,基礎データ!$C$39:$L$108,5),"")</f>
        <v/>
      </c>
      <c r="P40" s="244"/>
      <c r="Q40" s="244"/>
      <c r="R40" s="58" t="str">
        <f>IF(C40&gt;0,VLOOKUP(C40,基礎データ!$C$39:$L$108,9),"")</f>
        <v/>
      </c>
      <c r="S40" s="421" t="str">
        <f>IF(C40&gt;0,VLOOKUP(C40,基礎データ!$C$39:$L$108,6)&amp;"."&amp;VLOOKUP(C40,基礎データ!$C$39:$L$108,7)&amp;"."&amp;VLOOKUP(C40,基礎データ!$C$39:$L$108,8,),"")</f>
        <v/>
      </c>
      <c r="T40" s="421"/>
      <c r="U40" s="421"/>
      <c r="V40" s="421"/>
      <c r="W40" s="422" t="str">
        <f>IF(C40&gt;0,VLOOKUP(C40,基礎データ!$C$39:$L$108,10),"")</f>
        <v/>
      </c>
      <c r="X40" s="422"/>
      <c r="Y40" s="253"/>
      <c r="Z40" s="253"/>
      <c r="AA40" s="253"/>
      <c r="AB40" s="253"/>
      <c r="AC40" s="253"/>
      <c r="AD40" s="253"/>
      <c r="AE40" s="253"/>
      <c r="AF40" s="253"/>
      <c r="AG40" s="254"/>
    </row>
    <row r="41" spans="1:33" s="27" customFormat="1" ht="19.5" customHeight="1">
      <c r="A41" s="70" t="str">
        <f>基礎データ!C57&amp;" 　"&amp;基礎データ!D57&amp;基礎データ!E57</f>
        <v>19 　</v>
      </c>
      <c r="C41" s="18"/>
      <c r="D41" s="29"/>
      <c r="E41" s="59">
        <v>9</v>
      </c>
      <c r="F41" s="389" t="str">
        <f>IF(C41&gt;0,VLOOKUP(C41,基礎データ!$C$39:$L$108,2),"")</f>
        <v/>
      </c>
      <c r="G41" s="390"/>
      <c r="H41" s="390"/>
      <c r="I41" s="389" t="str">
        <f>IF(C41&gt;0,VLOOKUP(C41,基礎データ!$C$39:$L$108,3),"")</f>
        <v/>
      </c>
      <c r="J41" s="390"/>
      <c r="K41" s="390"/>
      <c r="L41" s="389" t="str">
        <f>IF(C41&gt;0,VLOOKUP(C41,基礎データ!$C$39:$L$108,4),"")</f>
        <v/>
      </c>
      <c r="M41" s="390"/>
      <c r="N41" s="390"/>
      <c r="O41" s="389" t="str">
        <f>IF(C41&gt;0,VLOOKUP(C41,基礎データ!$C$39:$L$108,5),"")</f>
        <v/>
      </c>
      <c r="P41" s="390"/>
      <c r="Q41" s="390"/>
      <c r="R41" s="49" t="str">
        <f>IF(C41&gt;0,VLOOKUP(C41,基礎データ!$C$39:$L$108,9),"")</f>
        <v/>
      </c>
      <c r="S41" s="445" t="str">
        <f>IF(C41&gt;0,VLOOKUP(C41,基礎データ!$C$39:$L$108,6)&amp;"."&amp;VLOOKUP(C41,基礎データ!$C$39:$L$108,7)&amp;"."&amp;VLOOKUP(C41,基礎データ!$C$39:$L$108,8,),"")</f>
        <v/>
      </c>
      <c r="T41" s="445"/>
      <c r="U41" s="445"/>
      <c r="V41" s="445"/>
      <c r="W41" s="445" t="str">
        <f>IF(C41&gt;0,VLOOKUP(C41,基礎データ!$C$39:$L$108,10),"")</f>
        <v/>
      </c>
      <c r="X41" s="445"/>
      <c r="Y41" s="258"/>
      <c r="Z41" s="258"/>
      <c r="AA41" s="258"/>
      <c r="AB41" s="258"/>
      <c r="AC41" s="258"/>
      <c r="AD41" s="258"/>
      <c r="AE41" s="258"/>
      <c r="AF41" s="258"/>
      <c r="AG41" s="259"/>
    </row>
    <row r="42" spans="1:33" s="27" customFormat="1" ht="19.5" customHeight="1">
      <c r="A42" s="70" t="str">
        <f>基礎データ!C58&amp;" 　"&amp;基礎データ!D58&amp;基礎データ!E58</f>
        <v>20 　</v>
      </c>
      <c r="C42" s="18"/>
      <c r="D42" s="29"/>
      <c r="E42" s="73">
        <v>10</v>
      </c>
      <c r="F42" s="456" t="str">
        <f>IF(C42&gt;0,VLOOKUP(C42,基礎データ!$C$39:$L$108,2),"")</f>
        <v/>
      </c>
      <c r="G42" s="271"/>
      <c r="H42" s="271"/>
      <c r="I42" s="456" t="str">
        <f>IF(C42&gt;0,VLOOKUP(C42,基礎データ!$C$39:$L$108,3),"")</f>
        <v/>
      </c>
      <c r="J42" s="271"/>
      <c r="K42" s="271"/>
      <c r="L42" s="456" t="str">
        <f>IF(C42&gt;0,VLOOKUP(C42,基礎データ!$C$39:$L$108,4),"")</f>
        <v/>
      </c>
      <c r="M42" s="271"/>
      <c r="N42" s="271"/>
      <c r="O42" s="456" t="str">
        <f>IF(C42&gt;0,VLOOKUP(C42,基礎データ!$C$39:$L$108,5),"")</f>
        <v/>
      </c>
      <c r="P42" s="271"/>
      <c r="Q42" s="271"/>
      <c r="R42" s="74" t="str">
        <f>IF(C42&gt;0,VLOOKUP(C42,基礎データ!$C$39:$L$108,9),"")</f>
        <v/>
      </c>
      <c r="S42" s="457" t="str">
        <f>IF(C42&gt;0,VLOOKUP(C42,基礎データ!$C$39:$L$108,6)&amp;"."&amp;VLOOKUP(C42,基礎データ!$C$39:$L$108,7)&amp;"."&amp;VLOOKUP(C42,基礎データ!$C$39:$L$108,8,),"")</f>
        <v/>
      </c>
      <c r="T42" s="457"/>
      <c r="U42" s="457"/>
      <c r="V42" s="457"/>
      <c r="W42" s="461" t="str">
        <f>IF(C42&gt;0,VLOOKUP(C42,基礎データ!$C$39:$L$108,10),"")</f>
        <v/>
      </c>
      <c r="X42" s="461"/>
      <c r="Y42" s="459"/>
      <c r="Z42" s="459"/>
      <c r="AA42" s="459"/>
      <c r="AB42" s="459"/>
      <c r="AC42" s="459"/>
      <c r="AD42" s="459"/>
      <c r="AE42" s="459"/>
      <c r="AF42" s="459"/>
      <c r="AG42" s="460"/>
    </row>
    <row r="43" spans="1:33" s="27" customFormat="1" ht="19.5" customHeight="1">
      <c r="A43" s="70" t="str">
        <f>基礎データ!C59&amp;" 　"&amp;基礎データ!D59&amp;基礎データ!E59</f>
        <v>21 　</v>
      </c>
      <c r="C43" s="18"/>
      <c r="D43" s="29"/>
      <c r="E43" s="57">
        <v>11</v>
      </c>
      <c r="F43" s="243" t="str">
        <f>IF(C43&gt;0,VLOOKUP(C43,基礎データ!$C$39:$L$108,2),"")</f>
        <v/>
      </c>
      <c r="G43" s="244"/>
      <c r="H43" s="244"/>
      <c r="I43" s="243" t="str">
        <f>IF(C43&gt;0,VLOOKUP(C43,基礎データ!$C$39:$L$108,3),"")</f>
        <v/>
      </c>
      <c r="J43" s="244"/>
      <c r="K43" s="244"/>
      <c r="L43" s="243" t="str">
        <f>IF(C43&gt;0,VLOOKUP(C43,基礎データ!$C$39:$L$108,4),"")</f>
        <v/>
      </c>
      <c r="M43" s="244"/>
      <c r="N43" s="244"/>
      <c r="O43" s="243" t="str">
        <f>IF(C43&gt;0,VLOOKUP(C43,基礎データ!$C$39:$L$108,5),"")</f>
        <v/>
      </c>
      <c r="P43" s="244"/>
      <c r="Q43" s="244"/>
      <c r="R43" s="58" t="str">
        <f>IF(C43&gt;0,VLOOKUP(C43,基礎データ!$C$39:$L$108,9),"")</f>
        <v/>
      </c>
      <c r="S43" s="421" t="str">
        <f>IF(C43&gt;0,VLOOKUP(C43,基礎データ!$C$39:$L$108,6)&amp;"."&amp;VLOOKUP(C43,基礎データ!$C$39:$L$108,7)&amp;"."&amp;VLOOKUP(C43,基礎データ!$C$39:$L$108,8,),"")</f>
        <v/>
      </c>
      <c r="T43" s="421"/>
      <c r="U43" s="421"/>
      <c r="V43" s="421"/>
      <c r="W43" s="422" t="str">
        <f>IF(C43&gt;0,VLOOKUP(C43,基礎データ!$C$39:$L$108,10),"")</f>
        <v/>
      </c>
      <c r="X43" s="422"/>
      <c r="Y43" s="253"/>
      <c r="Z43" s="253"/>
      <c r="AA43" s="253"/>
      <c r="AB43" s="253"/>
      <c r="AC43" s="253"/>
      <c r="AD43" s="253"/>
      <c r="AE43" s="253"/>
      <c r="AF43" s="253"/>
      <c r="AG43" s="254"/>
    </row>
    <row r="44" spans="1:33" s="27" customFormat="1" ht="19.5" customHeight="1">
      <c r="A44" s="70" t="str">
        <f>基礎データ!C60&amp;" 　"&amp;基礎データ!D60&amp;基礎データ!E60</f>
        <v>22 　</v>
      </c>
      <c r="C44" s="18"/>
      <c r="D44" s="29"/>
      <c r="E44" s="59">
        <v>12</v>
      </c>
      <c r="F44" s="389" t="str">
        <f>IF(C44&gt;0,VLOOKUP(C44,基礎データ!$C$39:$L$108,2),"")</f>
        <v/>
      </c>
      <c r="G44" s="390"/>
      <c r="H44" s="390"/>
      <c r="I44" s="389" t="str">
        <f>IF(C44&gt;0,VLOOKUP(C44,基礎データ!$C$39:$L$108,3),"")</f>
        <v/>
      </c>
      <c r="J44" s="390"/>
      <c r="K44" s="390"/>
      <c r="L44" s="389" t="str">
        <f>IF(C44&gt;0,VLOOKUP(C44,基礎データ!$C$39:$L$108,4),"")</f>
        <v/>
      </c>
      <c r="M44" s="390"/>
      <c r="N44" s="390"/>
      <c r="O44" s="389" t="str">
        <f>IF(C44&gt;0,VLOOKUP(C44,基礎データ!$C$39:$L$108,5),"")</f>
        <v/>
      </c>
      <c r="P44" s="390"/>
      <c r="Q44" s="390"/>
      <c r="R44" s="49" t="str">
        <f>IF(C44&gt;0,VLOOKUP(C44,基礎データ!$C$39:$L$108,9),"")</f>
        <v/>
      </c>
      <c r="S44" s="445" t="str">
        <f>IF(C44&gt;0,VLOOKUP(C44,基礎データ!$C$39:$L$108,6)&amp;"."&amp;VLOOKUP(C44,基礎データ!$C$39:$L$108,7)&amp;"."&amp;VLOOKUP(C44,基礎データ!$C$39:$L$108,8,),"")</f>
        <v/>
      </c>
      <c r="T44" s="445"/>
      <c r="U44" s="445"/>
      <c r="V44" s="445"/>
      <c r="W44" s="458" t="str">
        <f>IF(C44&gt;0,VLOOKUP(C44,基礎データ!$C$39:$L$108,10),"")</f>
        <v/>
      </c>
      <c r="X44" s="458"/>
      <c r="Y44" s="258"/>
      <c r="Z44" s="258"/>
      <c r="AA44" s="258"/>
      <c r="AB44" s="258"/>
      <c r="AC44" s="258"/>
      <c r="AD44" s="258"/>
      <c r="AE44" s="258"/>
      <c r="AF44" s="258"/>
      <c r="AG44" s="259"/>
    </row>
    <row r="45" spans="1:33" s="27" customFormat="1" ht="19.5" customHeight="1">
      <c r="A45" s="70" t="str">
        <f>基礎データ!C61&amp;" 　"&amp;基礎データ!D61&amp;基礎データ!E61</f>
        <v>23 　</v>
      </c>
      <c r="C45" s="18"/>
      <c r="D45" s="29"/>
      <c r="E45" s="57">
        <v>13</v>
      </c>
      <c r="F45" s="243" t="str">
        <f>IF(C45&gt;0,VLOOKUP(C45,基礎データ!$C$39:$L$108,2),"")</f>
        <v/>
      </c>
      <c r="G45" s="244"/>
      <c r="H45" s="244"/>
      <c r="I45" s="243" t="str">
        <f>IF(C45&gt;0,VLOOKUP(C45,基礎データ!$C$39:$L$108,3),"")</f>
        <v/>
      </c>
      <c r="J45" s="244"/>
      <c r="K45" s="244"/>
      <c r="L45" s="243" t="str">
        <f>IF(C45&gt;0,VLOOKUP(C45,基礎データ!$C$39:$L$108,4),"")</f>
        <v/>
      </c>
      <c r="M45" s="244"/>
      <c r="N45" s="244"/>
      <c r="O45" s="243" t="str">
        <f>IF(C45&gt;0,VLOOKUP(C45,基礎データ!$C$39:$L$108,5),"")</f>
        <v/>
      </c>
      <c r="P45" s="244"/>
      <c r="Q45" s="244"/>
      <c r="R45" s="58" t="str">
        <f>IF(C45&gt;0,VLOOKUP(C45,基礎データ!$C$39:$L$108,9),"")</f>
        <v/>
      </c>
      <c r="S45" s="421" t="str">
        <f>IF(C45&gt;0,VLOOKUP(C45,基礎データ!$C$39:$L$108,6)&amp;"."&amp;VLOOKUP(C45,基礎データ!$C$39:$L$108,7)&amp;"."&amp;VLOOKUP(C45,基礎データ!$C$39:$L$108,8,),"")</f>
        <v/>
      </c>
      <c r="T45" s="421"/>
      <c r="U45" s="421"/>
      <c r="V45" s="421"/>
      <c r="W45" s="422" t="str">
        <f>IF(C45&gt;0,VLOOKUP(C45,基礎データ!$C$39:$L$108,10),"")</f>
        <v/>
      </c>
      <c r="X45" s="422"/>
      <c r="Y45" s="253"/>
      <c r="Z45" s="253"/>
      <c r="AA45" s="253"/>
      <c r="AB45" s="253"/>
      <c r="AC45" s="253"/>
      <c r="AD45" s="253"/>
      <c r="AE45" s="253"/>
      <c r="AF45" s="253"/>
      <c r="AG45" s="254"/>
    </row>
    <row r="46" spans="1:33" s="27" customFormat="1" ht="19.5" customHeight="1">
      <c r="A46" s="70" t="str">
        <f>基礎データ!C62&amp;" 　"&amp;基礎データ!D62&amp;基礎データ!E62</f>
        <v>24 　</v>
      </c>
      <c r="C46" s="18"/>
      <c r="D46" s="29"/>
      <c r="E46" s="59">
        <v>14</v>
      </c>
      <c r="F46" s="389" t="str">
        <f>IF(C46&gt;0,VLOOKUP(C46,基礎データ!$C$39:$L$108,2),"")</f>
        <v/>
      </c>
      <c r="G46" s="390"/>
      <c r="H46" s="390"/>
      <c r="I46" s="389" t="str">
        <f>IF(C46&gt;0,VLOOKUP(C46,基礎データ!$C$39:$L$108,3),"")</f>
        <v/>
      </c>
      <c r="J46" s="390"/>
      <c r="K46" s="390"/>
      <c r="L46" s="389" t="str">
        <f>IF(C46&gt;0,VLOOKUP(C46,基礎データ!$C$39:$L$108,4),"")</f>
        <v/>
      </c>
      <c r="M46" s="390"/>
      <c r="N46" s="390"/>
      <c r="O46" s="389" t="str">
        <f>IF(C46&gt;0,VLOOKUP(C46,基礎データ!$C$39:$L$108,5),"")</f>
        <v/>
      </c>
      <c r="P46" s="390"/>
      <c r="Q46" s="390"/>
      <c r="R46" s="49" t="str">
        <f>IF(C46&gt;0,VLOOKUP(C46,基礎データ!$C$39:$L$108,9),"")</f>
        <v/>
      </c>
      <c r="S46" s="445" t="str">
        <f>IF(C46&gt;0,VLOOKUP(C46,基礎データ!$C$39:$L$108,6)&amp;"."&amp;VLOOKUP(C46,基礎データ!$C$39:$L$108,7)&amp;"."&amp;VLOOKUP(C46,基礎データ!$C$39:$L$108,8,),"")</f>
        <v/>
      </c>
      <c r="T46" s="445"/>
      <c r="U46" s="445"/>
      <c r="V46" s="445"/>
      <c r="W46" s="458" t="str">
        <f>IF(C46&gt;0,VLOOKUP(C46,基礎データ!$C$39:$L$108,10),"")</f>
        <v/>
      </c>
      <c r="X46" s="458"/>
      <c r="Y46" s="258"/>
      <c r="Z46" s="258"/>
      <c r="AA46" s="258"/>
      <c r="AB46" s="258"/>
      <c r="AC46" s="258"/>
      <c r="AD46" s="258"/>
      <c r="AE46" s="258"/>
      <c r="AF46" s="258"/>
      <c r="AG46" s="259"/>
    </row>
    <row r="47" spans="1:33" s="27" customFormat="1" ht="19.5" customHeight="1">
      <c r="A47" s="70" t="str">
        <f>基礎データ!C63&amp;" 　"&amp;基礎データ!D63&amp;基礎データ!E63</f>
        <v>25 　</v>
      </c>
      <c r="C47" s="18"/>
      <c r="D47" s="29"/>
      <c r="E47" s="57">
        <v>15</v>
      </c>
      <c r="F47" s="243" t="str">
        <f>IF(C47&gt;0,VLOOKUP(C47,基礎データ!$C$39:$L$108,2),"")</f>
        <v/>
      </c>
      <c r="G47" s="244"/>
      <c r="H47" s="244"/>
      <c r="I47" s="243" t="str">
        <f>IF(C47&gt;0,VLOOKUP(C47,基礎データ!$C$39:$L$108,3),"")</f>
        <v/>
      </c>
      <c r="J47" s="244"/>
      <c r="K47" s="244"/>
      <c r="L47" s="243" t="str">
        <f>IF(C47&gt;0,VLOOKUP(C47,基礎データ!$C$39:$L$108,4),"")</f>
        <v/>
      </c>
      <c r="M47" s="244"/>
      <c r="N47" s="244"/>
      <c r="O47" s="243" t="str">
        <f>IF(C47&gt;0,VLOOKUP(C47,基礎データ!$C$39:$L$108,5),"")</f>
        <v/>
      </c>
      <c r="P47" s="244"/>
      <c r="Q47" s="244"/>
      <c r="R47" s="58" t="str">
        <f>IF(C47&gt;0,VLOOKUP(C47,基礎データ!$C$39:$L$108,9),"")</f>
        <v/>
      </c>
      <c r="S47" s="421" t="str">
        <f>IF(C47&gt;0,VLOOKUP(C47,基礎データ!$C$39:$L$108,6)&amp;"."&amp;VLOOKUP(C47,基礎データ!$C$39:$L$108,7)&amp;"."&amp;VLOOKUP(C47,基礎データ!$C$39:$L$108,8,),"")</f>
        <v/>
      </c>
      <c r="T47" s="421"/>
      <c r="U47" s="421"/>
      <c r="V47" s="421"/>
      <c r="W47" s="422" t="str">
        <f>IF(C47&gt;0,VLOOKUP(C47,基礎データ!$C$39:$L$108,10),"")</f>
        <v/>
      </c>
      <c r="X47" s="422"/>
      <c r="Y47" s="253"/>
      <c r="Z47" s="253"/>
      <c r="AA47" s="253"/>
      <c r="AB47" s="253"/>
      <c r="AC47" s="253"/>
      <c r="AD47" s="253"/>
      <c r="AE47" s="253"/>
      <c r="AF47" s="253"/>
      <c r="AG47" s="254"/>
    </row>
    <row r="48" spans="1:33" s="27" customFormat="1" ht="19.5" customHeight="1" thickBot="1">
      <c r="A48" s="70" t="str">
        <f>基礎データ!C64&amp;" 　"&amp;基礎データ!D64&amp;基礎データ!E64</f>
        <v>26 　</v>
      </c>
      <c r="C48" s="18"/>
      <c r="D48" s="29"/>
      <c r="E48" s="62">
        <v>16</v>
      </c>
      <c r="F48" s="513" t="str">
        <f>IF(C48&gt;0,VLOOKUP(C48,基礎データ!$C$39:$L$108,2),"")</f>
        <v/>
      </c>
      <c r="G48" s="514"/>
      <c r="H48" s="514"/>
      <c r="I48" s="513" t="str">
        <f>IF(C48&gt;0,VLOOKUP(C48,基礎データ!$C$39:$L$108,3),"")</f>
        <v/>
      </c>
      <c r="J48" s="514"/>
      <c r="K48" s="514"/>
      <c r="L48" s="513" t="str">
        <f>IF(C48&gt;0,VLOOKUP(C48,基礎データ!$C$39:$L$108,4),"")</f>
        <v/>
      </c>
      <c r="M48" s="514"/>
      <c r="N48" s="514"/>
      <c r="O48" s="513" t="str">
        <f>IF(C48&gt;0,VLOOKUP(C48,基礎データ!$C$39:$L$108,5),"")</f>
        <v/>
      </c>
      <c r="P48" s="514"/>
      <c r="Q48" s="514"/>
      <c r="R48" s="75" t="str">
        <f>IF(C48&gt;0,VLOOKUP(C48,基礎データ!$C$39:$L$108,9),"")</f>
        <v/>
      </c>
      <c r="S48" s="515" t="str">
        <f>IF(C48&gt;0,VLOOKUP(C48,基礎データ!$C$39:$L$108,6)&amp;"."&amp;VLOOKUP(C48,基礎データ!$C$39:$L$108,7)&amp;"."&amp;VLOOKUP(C48,基礎データ!$C$39:$L$108,8,),"")</f>
        <v/>
      </c>
      <c r="T48" s="515"/>
      <c r="U48" s="515"/>
      <c r="V48" s="515"/>
      <c r="W48" s="516" t="str">
        <f>IF(C48&gt;0,VLOOKUP(C48,基礎データ!$C$39:$L$108,10),"")</f>
        <v/>
      </c>
      <c r="X48" s="516"/>
      <c r="Y48" s="517"/>
      <c r="Z48" s="517"/>
      <c r="AA48" s="517"/>
      <c r="AB48" s="517"/>
      <c r="AC48" s="517"/>
      <c r="AD48" s="517"/>
      <c r="AE48" s="517"/>
      <c r="AF48" s="517"/>
      <c r="AG48" s="518"/>
    </row>
    <row r="49" spans="1:36" s="27" customFormat="1" ht="16.5" customHeight="1">
      <c r="A49" s="70" t="str">
        <f>基礎データ!C65&amp;" 　"&amp;基礎データ!D65&amp;基礎データ!E65</f>
        <v>27 　</v>
      </c>
      <c r="C49" s="20"/>
      <c r="D49" s="29"/>
      <c r="E49" s="504"/>
      <c r="F49" s="454" t="s">
        <v>69</v>
      </c>
      <c r="G49" s="455"/>
      <c r="H49" s="455"/>
      <c r="I49" s="455"/>
      <c r="J49" s="455"/>
      <c r="K49" s="455"/>
      <c r="L49" s="455"/>
      <c r="M49" s="455"/>
      <c r="N49" s="455"/>
      <c r="O49" s="455"/>
      <c r="P49" s="455"/>
      <c r="Q49" s="455"/>
      <c r="R49" s="373" t="s">
        <v>77</v>
      </c>
      <c r="S49" s="452" t="s">
        <v>3</v>
      </c>
      <c r="T49" s="452"/>
      <c r="U49" s="452"/>
      <c r="V49" s="452"/>
      <c r="W49" s="336" t="s">
        <v>4</v>
      </c>
      <c r="X49" s="336"/>
      <c r="Y49" s="336" t="s">
        <v>44</v>
      </c>
      <c r="Z49" s="336"/>
      <c r="AA49" s="336"/>
      <c r="AB49" s="336"/>
      <c r="AC49" s="336"/>
      <c r="AD49" s="336"/>
      <c r="AE49" s="336"/>
      <c r="AF49" s="336"/>
      <c r="AG49" s="337"/>
    </row>
    <row r="50" spans="1:36" s="27" customFormat="1" ht="16.5" customHeight="1">
      <c r="A50" s="70" t="str">
        <f>基礎データ!C66&amp;" 　"&amp;基礎データ!D66&amp;基礎データ!E66</f>
        <v>28 　</v>
      </c>
      <c r="C50" s="20"/>
      <c r="D50" s="29"/>
      <c r="E50" s="505"/>
      <c r="F50" s="486" t="s">
        <v>42</v>
      </c>
      <c r="G50" s="487"/>
      <c r="H50" s="487"/>
      <c r="I50" s="487"/>
      <c r="J50" s="487"/>
      <c r="K50" s="488"/>
      <c r="L50" s="489" t="s">
        <v>41</v>
      </c>
      <c r="M50" s="490"/>
      <c r="N50" s="490"/>
      <c r="O50" s="490"/>
      <c r="P50" s="490"/>
      <c r="Q50" s="491"/>
      <c r="R50" s="374"/>
      <c r="S50" s="453"/>
      <c r="T50" s="453"/>
      <c r="U50" s="453"/>
      <c r="V50" s="453"/>
      <c r="W50" s="324"/>
      <c r="X50" s="324"/>
      <c r="Y50" s="324"/>
      <c r="Z50" s="324"/>
      <c r="AA50" s="324"/>
      <c r="AB50" s="324"/>
      <c r="AC50" s="324"/>
      <c r="AD50" s="324"/>
      <c r="AE50" s="324"/>
      <c r="AF50" s="324"/>
      <c r="AG50" s="338"/>
    </row>
    <row r="51" spans="1:36" s="27" customFormat="1" ht="19.5" customHeight="1">
      <c r="A51" s="70" t="str">
        <f>基礎データ!C67&amp;" 　"&amp;基礎データ!D67&amp;基礎データ!E67</f>
        <v>29 　</v>
      </c>
      <c r="C51" s="18"/>
      <c r="D51" s="29"/>
      <c r="E51" s="507">
        <v>1</v>
      </c>
      <c r="F51" s="238" t="str">
        <f>IF(C51&gt;0,VLOOKUP(C51,基礎データ!$C$39:$L$108,2),"")</f>
        <v/>
      </c>
      <c r="G51" s="239"/>
      <c r="H51" s="239"/>
      <c r="I51" s="238" t="str">
        <f>IF(C51&gt;0,VLOOKUP(C51,基礎データ!$C$39:$L$108,3),"")</f>
        <v/>
      </c>
      <c r="J51" s="239"/>
      <c r="K51" s="239"/>
      <c r="L51" s="238" t="str">
        <f>IF(C51&gt;0,VLOOKUP(C51,基礎データ!$C$39:$L$108,4),"")</f>
        <v/>
      </c>
      <c r="M51" s="239"/>
      <c r="N51" s="239"/>
      <c r="O51" s="238" t="str">
        <f>IF(C51&gt;0,VLOOKUP(C51,基礎データ!$C$39:$L$108,5),"")</f>
        <v/>
      </c>
      <c r="P51" s="239"/>
      <c r="Q51" s="239"/>
      <c r="R51" s="19" t="str">
        <f>IF(C51&gt;0,VLOOKUP(C51,基礎データ!$C$39:$L$108,9),"")</f>
        <v/>
      </c>
      <c r="S51" s="451" t="str">
        <f>IF(C51&gt;0,VLOOKUP(C51,基礎データ!$C$39:$L$108,6)&amp;"."&amp;VLOOKUP(C51,基礎データ!$C$39:$L$108,7)&amp;"."&amp;VLOOKUP(C51,基礎データ!$C$39:$L$108,8,),"")</f>
        <v/>
      </c>
      <c r="T51" s="451"/>
      <c r="U51" s="451"/>
      <c r="V51" s="451"/>
      <c r="W51" s="451" t="str">
        <f>IF(C51&gt;0,VLOOKUP(C51,基礎データ!$C$39:$L$108,10),"")</f>
        <v/>
      </c>
      <c r="X51" s="451"/>
      <c r="Y51" s="261"/>
      <c r="Z51" s="262"/>
      <c r="AA51" s="262"/>
      <c r="AB51" s="262"/>
      <c r="AC51" s="262"/>
      <c r="AD51" s="262"/>
      <c r="AE51" s="262"/>
      <c r="AF51" s="262"/>
      <c r="AG51" s="263"/>
      <c r="AI51" s="240" t="s">
        <v>198</v>
      </c>
      <c r="AJ51" s="240"/>
    </row>
    <row r="52" spans="1:36" s="27" customFormat="1" ht="19.5" customHeight="1">
      <c r="A52" s="70" t="str">
        <f>基礎データ!C68&amp;" 　"&amp;基礎データ!D68&amp;基礎データ!E68</f>
        <v>30 　</v>
      </c>
      <c r="C52" s="18"/>
      <c r="D52" s="29"/>
      <c r="E52" s="505"/>
      <c r="F52" s="243" t="str">
        <f>IF(C52&gt;0,VLOOKUP(C52,基礎データ!$C$39:$L$108,2),"")</f>
        <v/>
      </c>
      <c r="G52" s="244"/>
      <c r="H52" s="244"/>
      <c r="I52" s="243" t="str">
        <f>IF(C52&gt;0,VLOOKUP(C52,基礎データ!$C$39:$L$108,3),"")</f>
        <v/>
      </c>
      <c r="J52" s="244"/>
      <c r="K52" s="244"/>
      <c r="L52" s="243" t="str">
        <f>IF(C52&gt;0,VLOOKUP(C52,基礎データ!$C$39:$L$108,4),"")</f>
        <v/>
      </c>
      <c r="M52" s="244"/>
      <c r="N52" s="244"/>
      <c r="O52" s="243" t="str">
        <f>IF(C52&gt;0,VLOOKUP(C52,基礎データ!$C$39:$L$108,5),"")</f>
        <v/>
      </c>
      <c r="P52" s="244"/>
      <c r="Q52" s="244"/>
      <c r="R52" s="30" t="str">
        <f>IF(C52&gt;0,VLOOKUP(C52,基礎データ!$C$39:$L$108,9),"")</f>
        <v/>
      </c>
      <c r="S52" s="449" t="str">
        <f>IF(C52&gt;0,VLOOKUP(C52,基礎データ!$C$39:$L$108,6)&amp;"."&amp;VLOOKUP(C52,基礎データ!$C$39:$L$108,7)&amp;"."&amp;VLOOKUP(C52,基礎データ!$C$39:$L$108,8,),"")</f>
        <v/>
      </c>
      <c r="T52" s="449"/>
      <c r="U52" s="449"/>
      <c r="V52" s="449"/>
      <c r="W52" s="450" t="str">
        <f>IF(C52&gt;0,VLOOKUP(C52,基礎データ!$C$39:$L$108,10),"")</f>
        <v/>
      </c>
      <c r="X52" s="450"/>
      <c r="Y52" s="267"/>
      <c r="Z52" s="268"/>
      <c r="AA52" s="268"/>
      <c r="AB52" s="268"/>
      <c r="AC52" s="268"/>
      <c r="AD52" s="268"/>
      <c r="AE52" s="268"/>
      <c r="AF52" s="268"/>
      <c r="AG52" s="269"/>
      <c r="AI52" s="240" t="s">
        <v>199</v>
      </c>
      <c r="AJ52" s="240"/>
    </row>
    <row r="53" spans="1:36" s="27" customFormat="1" ht="19.5" customHeight="1">
      <c r="A53" s="70" t="str">
        <f>基礎データ!C69&amp;" 　"&amp;基礎データ!D69&amp;基礎データ!E69</f>
        <v>31 　</v>
      </c>
      <c r="C53" s="18"/>
      <c r="D53" s="29"/>
      <c r="E53" s="507">
        <v>2</v>
      </c>
      <c r="F53" s="238" t="str">
        <f>IF(C53&gt;0,VLOOKUP(C53,基礎データ!$C$39:$L$108,2),"")</f>
        <v/>
      </c>
      <c r="G53" s="239"/>
      <c r="H53" s="239"/>
      <c r="I53" s="238" t="str">
        <f>IF(C53&gt;0,VLOOKUP(C53,基礎データ!$C$39:$L$108,3),"")</f>
        <v/>
      </c>
      <c r="J53" s="239"/>
      <c r="K53" s="239"/>
      <c r="L53" s="238" t="str">
        <f>IF(C53&gt;0,VLOOKUP(C53,基礎データ!$C$39:$L$108,4),"")</f>
        <v/>
      </c>
      <c r="M53" s="239"/>
      <c r="N53" s="239"/>
      <c r="O53" s="238" t="str">
        <f>IF(C53&gt;0,VLOOKUP(C53,基礎データ!$C$39:$L$108,5),"")</f>
        <v/>
      </c>
      <c r="P53" s="239"/>
      <c r="Q53" s="239"/>
      <c r="R53" s="19" t="str">
        <f>IF(C53&gt;0,VLOOKUP(C53,基礎データ!$C$39:$L$108,9),"")</f>
        <v/>
      </c>
      <c r="S53" s="451" t="str">
        <f>IF(C53&gt;0,VLOOKUP(C53,基礎データ!$C$39:$L$108,6)&amp;"."&amp;VLOOKUP(C53,基礎データ!$C$39:$L$108,7)&amp;"."&amp;VLOOKUP(C53,基礎データ!$C$39:$L$108,8,),"")</f>
        <v/>
      </c>
      <c r="T53" s="451"/>
      <c r="U53" s="451"/>
      <c r="V53" s="451"/>
      <c r="W53" s="451" t="str">
        <f>IF(C53&gt;0,VLOOKUP(C53,基礎データ!$C$39:$L$108,10),"")</f>
        <v/>
      </c>
      <c r="X53" s="451"/>
      <c r="Y53" s="261"/>
      <c r="Z53" s="262"/>
      <c r="AA53" s="262"/>
      <c r="AB53" s="262"/>
      <c r="AC53" s="262"/>
      <c r="AD53" s="262"/>
      <c r="AE53" s="262"/>
      <c r="AF53" s="262"/>
      <c r="AG53" s="263"/>
      <c r="AI53" s="99">
        <v>1</v>
      </c>
      <c r="AJ53" s="99" t="str">
        <f>F51&amp;"　・　"&amp;F52</f>
        <v>　・　</v>
      </c>
    </row>
    <row r="54" spans="1:36" s="27" customFormat="1" ht="19.5" customHeight="1">
      <c r="A54" s="70" t="str">
        <f>基礎データ!C70&amp;" 　"&amp;基礎データ!D70&amp;基礎データ!E70</f>
        <v>32 　</v>
      </c>
      <c r="C54" s="18"/>
      <c r="D54" s="29"/>
      <c r="E54" s="505"/>
      <c r="F54" s="243" t="str">
        <f>IF(C54&gt;0,VLOOKUP(C54,基礎データ!$C$39:$L$108,2),"")</f>
        <v/>
      </c>
      <c r="G54" s="244"/>
      <c r="H54" s="244"/>
      <c r="I54" s="243" t="str">
        <f>IF(C54&gt;0,VLOOKUP(C54,基礎データ!$C$39:$L$108,3),"")</f>
        <v/>
      </c>
      <c r="J54" s="244"/>
      <c r="K54" s="244"/>
      <c r="L54" s="243" t="str">
        <f>IF(C54&gt;0,VLOOKUP(C54,基礎データ!$C$39:$L$108,4),"")</f>
        <v/>
      </c>
      <c r="M54" s="244"/>
      <c r="N54" s="244"/>
      <c r="O54" s="243" t="str">
        <f>IF(C54&gt;0,VLOOKUP(C54,基礎データ!$C$39:$L$108,5),"")</f>
        <v/>
      </c>
      <c r="P54" s="244"/>
      <c r="Q54" s="244"/>
      <c r="R54" s="30" t="str">
        <f>IF(C54&gt;0,VLOOKUP(C54,基礎データ!$C$39:$L$108,9),"")</f>
        <v/>
      </c>
      <c r="S54" s="449" t="str">
        <f>IF(C54&gt;0,VLOOKUP(C54,基礎データ!$C$39:$L$108,6)&amp;"."&amp;VLOOKUP(C54,基礎データ!$C$39:$L$108,7)&amp;"."&amp;VLOOKUP(C54,基礎データ!$C$39:$L$108,8,),"")</f>
        <v/>
      </c>
      <c r="T54" s="449"/>
      <c r="U54" s="449"/>
      <c r="V54" s="449"/>
      <c r="W54" s="450" t="str">
        <f>IF(C54&gt;0,VLOOKUP(C54,基礎データ!$C$39:$L$108,10),"")</f>
        <v/>
      </c>
      <c r="X54" s="450"/>
      <c r="Y54" s="267"/>
      <c r="Z54" s="268"/>
      <c r="AA54" s="268"/>
      <c r="AB54" s="268"/>
      <c r="AC54" s="268"/>
      <c r="AD54" s="268"/>
      <c r="AE54" s="268"/>
      <c r="AF54" s="268"/>
      <c r="AG54" s="269"/>
      <c r="AI54" s="99">
        <v>2</v>
      </c>
      <c r="AJ54" s="99" t="str">
        <f>F53&amp;"　・　"&amp;F54</f>
        <v>　・　</v>
      </c>
    </row>
    <row r="55" spans="1:36" s="27" customFormat="1" ht="19.5" customHeight="1">
      <c r="A55" s="70" t="str">
        <f>基礎データ!C71&amp;" 　"&amp;基礎データ!D71&amp;基礎データ!E71</f>
        <v>33 　</v>
      </c>
      <c r="C55" s="18"/>
      <c r="D55" s="29"/>
      <c r="E55" s="507">
        <v>3</v>
      </c>
      <c r="F55" s="238" t="str">
        <f>IF(C55&gt;0,VLOOKUP(C55,基礎データ!$C$39:$L$108,2),"")</f>
        <v/>
      </c>
      <c r="G55" s="239"/>
      <c r="H55" s="239"/>
      <c r="I55" s="238" t="str">
        <f>IF(C55&gt;0,VLOOKUP(C55,基礎データ!$C$39:$L$108,3),"")</f>
        <v/>
      </c>
      <c r="J55" s="239"/>
      <c r="K55" s="239"/>
      <c r="L55" s="238" t="str">
        <f>IF(C55&gt;0,VLOOKUP(C55,基礎データ!$C$39:$L$108,4),"")</f>
        <v/>
      </c>
      <c r="M55" s="239"/>
      <c r="N55" s="239"/>
      <c r="O55" s="238" t="str">
        <f>IF(C55&gt;0,VLOOKUP(C55,基礎データ!$C$39:$L$108,5),"")</f>
        <v/>
      </c>
      <c r="P55" s="239"/>
      <c r="Q55" s="239"/>
      <c r="R55" s="19" t="str">
        <f>IF(C55&gt;0,VLOOKUP(C55,基礎データ!$C$39:$L$108,9),"")</f>
        <v/>
      </c>
      <c r="S55" s="451" t="str">
        <f>IF(C55&gt;0,VLOOKUP(C55,基礎データ!$C$39:$L$108,6)&amp;"."&amp;VLOOKUP(C55,基礎データ!$C$39:$L$108,7)&amp;"."&amp;VLOOKUP(C55,基礎データ!$C$39:$L$108,8,),"")</f>
        <v/>
      </c>
      <c r="T55" s="451"/>
      <c r="U55" s="451"/>
      <c r="V55" s="451"/>
      <c r="W55" s="451" t="str">
        <f>IF(C55&gt;0,VLOOKUP(C55,基礎データ!$C$39:$L$108,10),"")</f>
        <v/>
      </c>
      <c r="X55" s="451"/>
      <c r="Y55" s="261"/>
      <c r="Z55" s="262"/>
      <c r="AA55" s="262"/>
      <c r="AB55" s="262"/>
      <c r="AC55" s="262"/>
      <c r="AD55" s="262"/>
      <c r="AE55" s="262"/>
      <c r="AF55" s="262"/>
      <c r="AG55" s="263"/>
      <c r="AI55" s="99">
        <v>3</v>
      </c>
      <c r="AJ55" s="99" t="str">
        <f>F55&amp;"　・　"&amp;F56</f>
        <v>　・　</v>
      </c>
    </row>
    <row r="56" spans="1:36" s="27" customFormat="1" ht="19.5" customHeight="1">
      <c r="A56" s="70" t="str">
        <f>基礎データ!C72&amp;" 　"&amp;基礎データ!D72&amp;基礎データ!E72</f>
        <v>34 　</v>
      </c>
      <c r="C56" s="18"/>
      <c r="D56" s="29"/>
      <c r="E56" s="505"/>
      <c r="F56" s="243" t="str">
        <f>IF(C56&gt;0,VLOOKUP(C56,基礎データ!$C$39:$L$108,2),"")</f>
        <v/>
      </c>
      <c r="G56" s="244"/>
      <c r="H56" s="244"/>
      <c r="I56" s="243" t="str">
        <f>IF(C56&gt;0,VLOOKUP(C56,基礎データ!$C$39:$L$108,3),"")</f>
        <v/>
      </c>
      <c r="J56" s="244"/>
      <c r="K56" s="244"/>
      <c r="L56" s="243" t="str">
        <f>IF(C56&gt;0,VLOOKUP(C56,基礎データ!$C$39:$L$108,4),"")</f>
        <v/>
      </c>
      <c r="M56" s="244"/>
      <c r="N56" s="244"/>
      <c r="O56" s="243" t="str">
        <f>IF(C56&gt;0,VLOOKUP(C56,基礎データ!$C$39:$L$108,5),"")</f>
        <v/>
      </c>
      <c r="P56" s="244"/>
      <c r="Q56" s="244"/>
      <c r="R56" s="30" t="str">
        <f>IF(C56&gt;0,VLOOKUP(C56,基礎データ!$C$39:$L$108,9),"")</f>
        <v/>
      </c>
      <c r="S56" s="449" t="str">
        <f>IF(C56&gt;0,VLOOKUP(C56,基礎データ!$C$39:$L$108,6)&amp;"."&amp;VLOOKUP(C56,基礎データ!$C$39:$L$108,7)&amp;"."&amp;VLOOKUP(C56,基礎データ!$C$39:$L$108,8,),"")</f>
        <v/>
      </c>
      <c r="T56" s="449"/>
      <c r="U56" s="449"/>
      <c r="V56" s="449"/>
      <c r="W56" s="450" t="str">
        <f>IF(C56&gt;0,VLOOKUP(C56,基礎データ!$C$39:$L$108,10),"")</f>
        <v/>
      </c>
      <c r="X56" s="450"/>
      <c r="Y56" s="267"/>
      <c r="Z56" s="268"/>
      <c r="AA56" s="268"/>
      <c r="AB56" s="268"/>
      <c r="AC56" s="268"/>
      <c r="AD56" s="268"/>
      <c r="AE56" s="268"/>
      <c r="AF56" s="268"/>
      <c r="AG56" s="269"/>
      <c r="AI56" s="99">
        <v>4</v>
      </c>
      <c r="AJ56" s="99" t="str">
        <f>F57&amp;"　・　"&amp;F58</f>
        <v>　・　</v>
      </c>
    </row>
    <row r="57" spans="1:36" s="27" customFormat="1" ht="19.5" customHeight="1">
      <c r="A57" s="70" t="str">
        <f>基礎データ!C73&amp;" 　"&amp;基礎データ!D73&amp;基礎データ!E73</f>
        <v>35 　</v>
      </c>
      <c r="C57" s="18"/>
      <c r="D57" s="29"/>
      <c r="E57" s="507">
        <v>4</v>
      </c>
      <c r="F57" s="238" t="str">
        <f>IF(C57&gt;0,VLOOKUP(C57,基礎データ!$C$39:$L$108,2),"")</f>
        <v/>
      </c>
      <c r="G57" s="239"/>
      <c r="H57" s="239"/>
      <c r="I57" s="238" t="str">
        <f>IF(C57&gt;0,VLOOKUP(C57,基礎データ!$C$39:$L$108,3),"")</f>
        <v/>
      </c>
      <c r="J57" s="239"/>
      <c r="K57" s="239"/>
      <c r="L57" s="238" t="str">
        <f>IF(C57&gt;0,VLOOKUP(C57,基礎データ!$C$39:$L$108,4),"")</f>
        <v/>
      </c>
      <c r="M57" s="239"/>
      <c r="N57" s="239"/>
      <c r="O57" s="238" t="str">
        <f>IF(C57&gt;0,VLOOKUP(C57,基礎データ!$C$39:$L$108,5),"")</f>
        <v/>
      </c>
      <c r="P57" s="239"/>
      <c r="Q57" s="239"/>
      <c r="R57" s="19" t="str">
        <f>IF(C57&gt;0,VLOOKUP(C57,基礎データ!$C$39:$L$108,9),"")</f>
        <v/>
      </c>
      <c r="S57" s="451" t="str">
        <f>IF(C57&gt;0,VLOOKUP(C57,基礎データ!$C$39:$L$108,6)&amp;"."&amp;VLOOKUP(C57,基礎データ!$C$39:$L$108,7)&amp;"."&amp;VLOOKUP(C57,基礎データ!$C$39:$L$108,8,),"")</f>
        <v/>
      </c>
      <c r="T57" s="451"/>
      <c r="U57" s="451"/>
      <c r="V57" s="451"/>
      <c r="W57" s="451" t="str">
        <f>IF(C57&gt;0,VLOOKUP(C57,基礎データ!$C$39:$L$108,10),"")</f>
        <v/>
      </c>
      <c r="X57" s="451"/>
      <c r="Y57" s="261"/>
      <c r="Z57" s="262"/>
      <c r="AA57" s="262"/>
      <c r="AB57" s="262"/>
      <c r="AC57" s="262"/>
      <c r="AD57" s="262"/>
      <c r="AE57" s="262"/>
      <c r="AF57" s="262"/>
      <c r="AG57" s="263"/>
      <c r="AI57" s="99">
        <v>5</v>
      </c>
      <c r="AJ57" s="99" t="str">
        <f>F59&amp;"　・　"&amp;F60</f>
        <v>　・　</v>
      </c>
    </row>
    <row r="58" spans="1:36" s="27" customFormat="1" ht="19.5" customHeight="1">
      <c r="A58" s="70" t="str">
        <f>基礎データ!C74&amp;" 　"&amp;基礎データ!D74&amp;基礎データ!E74</f>
        <v>36 　</v>
      </c>
      <c r="C58" s="18"/>
      <c r="D58" s="29"/>
      <c r="E58" s="505"/>
      <c r="F58" s="243" t="str">
        <f>IF(C58&gt;0,VLOOKUP(C58,基礎データ!$C$39:$L$108,2),"")</f>
        <v/>
      </c>
      <c r="G58" s="244"/>
      <c r="H58" s="244"/>
      <c r="I58" s="243" t="str">
        <f>IF(C58&gt;0,VLOOKUP(C58,基礎データ!$C$39:$L$108,3),"")</f>
        <v/>
      </c>
      <c r="J58" s="244"/>
      <c r="K58" s="244"/>
      <c r="L58" s="243" t="str">
        <f>IF(C58&gt;0,VLOOKUP(C58,基礎データ!$C$39:$L$108,4),"")</f>
        <v/>
      </c>
      <c r="M58" s="244"/>
      <c r="N58" s="244"/>
      <c r="O58" s="243" t="str">
        <f>IF(C58&gt;0,VLOOKUP(C58,基礎データ!$C$39:$L$108,5),"")</f>
        <v/>
      </c>
      <c r="P58" s="244"/>
      <c r="Q58" s="244"/>
      <c r="R58" s="30" t="str">
        <f>IF(C58&gt;0,VLOOKUP(C58,基礎データ!$C$39:$L$108,9),"")</f>
        <v/>
      </c>
      <c r="S58" s="449" t="str">
        <f>IF(C58&gt;0,VLOOKUP(C58,基礎データ!$C$39:$L$108,6)&amp;"."&amp;VLOOKUP(C58,基礎データ!$C$39:$L$108,7)&amp;"."&amp;VLOOKUP(C58,基礎データ!$C$39:$L$108,8,),"")</f>
        <v/>
      </c>
      <c r="T58" s="449"/>
      <c r="U58" s="449"/>
      <c r="V58" s="449"/>
      <c r="W58" s="450" t="str">
        <f>IF(C58&gt;0,VLOOKUP(C58,基礎データ!$C$39:$L$108,10),"")</f>
        <v/>
      </c>
      <c r="X58" s="450"/>
      <c r="Y58" s="267"/>
      <c r="Z58" s="268"/>
      <c r="AA58" s="268"/>
      <c r="AB58" s="268"/>
      <c r="AC58" s="268"/>
      <c r="AD58" s="268"/>
      <c r="AE58" s="268"/>
      <c r="AF58" s="268"/>
      <c r="AG58" s="269"/>
      <c r="AI58" s="99">
        <v>6</v>
      </c>
      <c r="AJ58" s="99" t="str">
        <f>F61&amp;"　・　"&amp;F62</f>
        <v>　・　</v>
      </c>
    </row>
    <row r="59" spans="1:36" s="27" customFormat="1" ht="19.5" customHeight="1">
      <c r="A59" s="70" t="str">
        <f>基礎データ!C75&amp;" 　"&amp;基礎データ!D75&amp;基礎データ!E75</f>
        <v>37 　</v>
      </c>
      <c r="C59" s="18"/>
      <c r="D59" s="29"/>
      <c r="E59" s="507">
        <v>5</v>
      </c>
      <c r="F59" s="238" t="str">
        <f>IF(C59&gt;0,VLOOKUP(C59,基礎データ!$C$39:$L$108,2),"")</f>
        <v/>
      </c>
      <c r="G59" s="239"/>
      <c r="H59" s="239"/>
      <c r="I59" s="238" t="str">
        <f>IF(C59&gt;0,VLOOKUP(C59,基礎データ!$C$39:$L$108,3),"")</f>
        <v/>
      </c>
      <c r="J59" s="239"/>
      <c r="K59" s="239"/>
      <c r="L59" s="238" t="str">
        <f>IF(C59&gt;0,VLOOKUP(C59,基礎データ!$C$39:$L$108,4),"")</f>
        <v/>
      </c>
      <c r="M59" s="239"/>
      <c r="N59" s="239"/>
      <c r="O59" s="238" t="str">
        <f>IF(C59&gt;0,VLOOKUP(C59,基礎データ!$C$39:$L$108,5),"")</f>
        <v/>
      </c>
      <c r="P59" s="239"/>
      <c r="Q59" s="239"/>
      <c r="R59" s="19" t="str">
        <f>IF(C59&gt;0,VLOOKUP(C59,基礎データ!$C$39:$L$108,9),"")</f>
        <v/>
      </c>
      <c r="S59" s="451" t="str">
        <f>IF(C59&gt;0,VLOOKUP(C59,基礎データ!$C$39:$L$108,6)&amp;"."&amp;VLOOKUP(C59,基礎データ!$C$39:$L$108,7)&amp;"."&amp;VLOOKUP(C59,基礎データ!$C$39:$L$108,8,),"")</f>
        <v/>
      </c>
      <c r="T59" s="451"/>
      <c r="U59" s="451"/>
      <c r="V59" s="451"/>
      <c r="W59" s="451" t="str">
        <f>IF(C59&gt;0,VLOOKUP(C59,基礎データ!$C$39:$L$108,10),"")</f>
        <v/>
      </c>
      <c r="X59" s="451"/>
      <c r="Y59" s="261"/>
      <c r="Z59" s="262"/>
      <c r="AA59" s="262"/>
      <c r="AB59" s="262"/>
      <c r="AC59" s="262"/>
      <c r="AD59" s="262"/>
      <c r="AE59" s="262"/>
      <c r="AF59" s="262"/>
      <c r="AG59" s="263"/>
      <c r="AI59" s="99">
        <v>7</v>
      </c>
      <c r="AJ59" s="99" t="str">
        <f>F63&amp;"　・　"&amp;F64</f>
        <v>　・　</v>
      </c>
    </row>
    <row r="60" spans="1:36" s="27" customFormat="1" ht="19.5" customHeight="1">
      <c r="A60" s="70" t="str">
        <f>基礎データ!C76&amp;" 　"&amp;基礎データ!D76&amp;基礎データ!E76</f>
        <v>38 　</v>
      </c>
      <c r="C60" s="18"/>
      <c r="D60" s="29"/>
      <c r="E60" s="505"/>
      <c r="F60" s="243" t="str">
        <f>IF(C60&gt;0,VLOOKUP(C60,基礎データ!$C$39:$L$108,2),"")</f>
        <v/>
      </c>
      <c r="G60" s="244"/>
      <c r="H60" s="244"/>
      <c r="I60" s="243" t="str">
        <f>IF(C60&gt;0,VLOOKUP(C60,基礎データ!$C$39:$L$108,3),"")</f>
        <v/>
      </c>
      <c r="J60" s="244"/>
      <c r="K60" s="244"/>
      <c r="L60" s="243" t="str">
        <f>IF(C60&gt;0,VLOOKUP(C60,基礎データ!$C$39:$L$108,4),"")</f>
        <v/>
      </c>
      <c r="M60" s="244"/>
      <c r="N60" s="244"/>
      <c r="O60" s="243" t="str">
        <f>IF(C60&gt;0,VLOOKUP(C60,基礎データ!$C$39:$L$108,5),"")</f>
        <v/>
      </c>
      <c r="P60" s="244"/>
      <c r="Q60" s="244"/>
      <c r="R60" s="30" t="str">
        <f>IF(C60&gt;0,VLOOKUP(C60,基礎データ!$C$39:$L$108,9),"")</f>
        <v/>
      </c>
      <c r="S60" s="449" t="str">
        <f>IF(C60&gt;0,VLOOKUP(C60,基礎データ!$C$39:$L$108,6)&amp;"."&amp;VLOOKUP(C60,基礎データ!$C$39:$L$108,7)&amp;"."&amp;VLOOKUP(C60,基礎データ!$C$39:$L$108,8,),"")</f>
        <v/>
      </c>
      <c r="T60" s="449"/>
      <c r="U60" s="449"/>
      <c r="V60" s="449"/>
      <c r="W60" s="450" t="str">
        <f>IF(C60&gt;0,VLOOKUP(C60,基礎データ!$C$39:$L$108,10),"")</f>
        <v/>
      </c>
      <c r="X60" s="450"/>
      <c r="Y60" s="267"/>
      <c r="Z60" s="268"/>
      <c r="AA60" s="268"/>
      <c r="AB60" s="268"/>
      <c r="AC60" s="268"/>
      <c r="AD60" s="268"/>
      <c r="AE60" s="268"/>
      <c r="AF60" s="268"/>
      <c r="AG60" s="269"/>
      <c r="AI60" s="99">
        <v>8</v>
      </c>
      <c r="AJ60" s="99" t="str">
        <f>F65&amp;"　・　"&amp;F66</f>
        <v>　・　</v>
      </c>
    </row>
    <row r="61" spans="1:36" s="27" customFormat="1" ht="19.5" customHeight="1">
      <c r="A61" s="70" t="str">
        <f>基礎データ!C77&amp;" 　"&amp;基礎データ!D77&amp;基礎データ!E77</f>
        <v>39 　</v>
      </c>
      <c r="C61" s="18"/>
      <c r="D61" s="29"/>
      <c r="E61" s="507">
        <v>6</v>
      </c>
      <c r="F61" s="238" t="str">
        <f>IF(C61&gt;0,VLOOKUP(C61,基礎データ!$C$39:$L$108,2),"")</f>
        <v/>
      </c>
      <c r="G61" s="239"/>
      <c r="H61" s="239"/>
      <c r="I61" s="238" t="str">
        <f>IF(C61&gt;0,VLOOKUP(C61,基礎データ!$C$39:$L$108,3),"")</f>
        <v/>
      </c>
      <c r="J61" s="239"/>
      <c r="K61" s="239"/>
      <c r="L61" s="238" t="str">
        <f>IF(C61&gt;0,VLOOKUP(C61,基礎データ!$C$39:$L$108,4),"")</f>
        <v/>
      </c>
      <c r="M61" s="239"/>
      <c r="N61" s="239"/>
      <c r="O61" s="238" t="str">
        <f>IF(C61&gt;0,VLOOKUP(C61,基礎データ!$C$39:$L$108,5),"")</f>
        <v/>
      </c>
      <c r="P61" s="239"/>
      <c r="Q61" s="239"/>
      <c r="R61" s="19" t="str">
        <f>IF(C61&gt;0,VLOOKUP(C61,基礎データ!$C$39:$L$108,9),"")</f>
        <v/>
      </c>
      <c r="S61" s="451" t="str">
        <f>IF(C61&gt;0,VLOOKUP(C61,基礎データ!$C$39:$L$108,6)&amp;"."&amp;VLOOKUP(C61,基礎データ!$C$39:$L$108,7)&amp;"."&amp;VLOOKUP(C61,基礎データ!$C$39:$L$108,8,),"")</f>
        <v/>
      </c>
      <c r="T61" s="451"/>
      <c r="U61" s="451"/>
      <c r="V61" s="451"/>
      <c r="W61" s="451" t="str">
        <f>IF(C61&gt;0,VLOOKUP(C61,基礎データ!$C$39:$L$108,10),"")</f>
        <v/>
      </c>
      <c r="X61" s="451"/>
      <c r="Y61" s="261"/>
      <c r="Z61" s="262"/>
      <c r="AA61" s="262"/>
      <c r="AB61" s="262"/>
      <c r="AC61" s="262"/>
      <c r="AD61" s="262"/>
      <c r="AE61" s="262"/>
      <c r="AF61" s="262"/>
      <c r="AG61" s="263"/>
    </row>
    <row r="62" spans="1:36" s="27" customFormat="1" ht="19.5" customHeight="1">
      <c r="A62" s="70" t="str">
        <f>基礎データ!C78&amp;" 　"&amp;基礎データ!D78&amp;基礎データ!E78</f>
        <v>40 　</v>
      </c>
      <c r="C62" s="18"/>
      <c r="D62" s="29"/>
      <c r="E62" s="505"/>
      <c r="F62" s="243" t="str">
        <f>IF(C62&gt;0,VLOOKUP(C62,基礎データ!$C$39:$L$108,2),"")</f>
        <v/>
      </c>
      <c r="G62" s="244"/>
      <c r="H62" s="244"/>
      <c r="I62" s="243" t="str">
        <f>IF(C62&gt;0,VLOOKUP(C62,基礎データ!$C$39:$L$108,3),"")</f>
        <v/>
      </c>
      <c r="J62" s="244"/>
      <c r="K62" s="244"/>
      <c r="L62" s="243" t="str">
        <f>IF(C62&gt;0,VLOOKUP(C62,基礎データ!$C$39:$L$108,4),"")</f>
        <v/>
      </c>
      <c r="M62" s="244"/>
      <c r="N62" s="244"/>
      <c r="O62" s="243" t="str">
        <f>IF(C62&gt;0,VLOOKUP(C62,基礎データ!$C$39:$L$108,5),"")</f>
        <v/>
      </c>
      <c r="P62" s="244"/>
      <c r="Q62" s="244"/>
      <c r="R62" s="30" t="str">
        <f>IF(C62&gt;0,VLOOKUP(C62,基礎データ!$C$39:$L$108,9),"")</f>
        <v/>
      </c>
      <c r="S62" s="449" t="str">
        <f>IF(C62&gt;0,VLOOKUP(C62,基礎データ!$C$39:$L$108,6)&amp;"."&amp;VLOOKUP(C62,基礎データ!$C$39:$L$108,7)&amp;"."&amp;VLOOKUP(C62,基礎データ!$C$39:$L$108,8,),"")</f>
        <v/>
      </c>
      <c r="T62" s="449"/>
      <c r="U62" s="449"/>
      <c r="V62" s="449"/>
      <c r="W62" s="450" t="str">
        <f>IF(C62&gt;0,VLOOKUP(C62,基礎データ!$C$39:$L$108,10),"")</f>
        <v/>
      </c>
      <c r="X62" s="450"/>
      <c r="Y62" s="267"/>
      <c r="Z62" s="268"/>
      <c r="AA62" s="268"/>
      <c r="AB62" s="268"/>
      <c r="AC62" s="268"/>
      <c r="AD62" s="268"/>
      <c r="AE62" s="268"/>
      <c r="AF62" s="268"/>
      <c r="AG62" s="269"/>
    </row>
    <row r="63" spans="1:36" s="27" customFormat="1" ht="19.5" customHeight="1">
      <c r="A63" s="70" t="str">
        <f>基礎データ!C79&amp;" 　"&amp;基礎データ!D79&amp;基礎データ!E79</f>
        <v>41 　</v>
      </c>
      <c r="C63" s="18"/>
      <c r="D63" s="29"/>
      <c r="E63" s="507">
        <v>7</v>
      </c>
      <c r="F63" s="238" t="str">
        <f>IF(C63&gt;0,VLOOKUP(C63,基礎データ!$C$39:$L$108,2),"")</f>
        <v/>
      </c>
      <c r="G63" s="239"/>
      <c r="H63" s="239"/>
      <c r="I63" s="238" t="str">
        <f>IF(C63&gt;0,VLOOKUP(C63,基礎データ!$C$39:$L$108,3),"")</f>
        <v/>
      </c>
      <c r="J63" s="239"/>
      <c r="K63" s="239"/>
      <c r="L63" s="238" t="str">
        <f>IF(C63&gt;0,VLOOKUP(C63,基礎データ!$C$39:$L$108,4),"")</f>
        <v/>
      </c>
      <c r="M63" s="239"/>
      <c r="N63" s="239"/>
      <c r="O63" s="238" t="str">
        <f>IF(C63&gt;0,VLOOKUP(C63,基礎データ!$C$39:$L$108,5),"")</f>
        <v/>
      </c>
      <c r="P63" s="239"/>
      <c r="Q63" s="239"/>
      <c r="R63" s="19" t="str">
        <f>IF(C63&gt;0,VLOOKUP(C63,基礎データ!$C$39:$L$108,9),"")</f>
        <v/>
      </c>
      <c r="S63" s="451" t="str">
        <f>IF(C63&gt;0,VLOOKUP(C63,基礎データ!$C$39:$L$108,6)&amp;"."&amp;VLOOKUP(C63,基礎データ!$C$39:$L$108,7)&amp;"."&amp;VLOOKUP(C63,基礎データ!$C$39:$L$108,8,),"")</f>
        <v/>
      </c>
      <c r="T63" s="451"/>
      <c r="U63" s="451"/>
      <c r="V63" s="451"/>
      <c r="W63" s="451" t="str">
        <f>IF(C63&gt;0,VLOOKUP(C63,基礎データ!$C$39:$L$108,10),"")</f>
        <v/>
      </c>
      <c r="X63" s="451"/>
      <c r="Y63" s="261"/>
      <c r="Z63" s="262"/>
      <c r="AA63" s="262"/>
      <c r="AB63" s="262"/>
      <c r="AC63" s="262"/>
      <c r="AD63" s="262"/>
      <c r="AE63" s="262"/>
      <c r="AF63" s="262"/>
      <c r="AG63" s="263"/>
    </row>
    <row r="64" spans="1:36" s="27" customFormat="1" ht="19.5" customHeight="1">
      <c r="A64" s="70" t="str">
        <f>基礎データ!C80&amp;" 　"&amp;基礎データ!D80&amp;基礎データ!E80</f>
        <v>42 　</v>
      </c>
      <c r="C64" s="18"/>
      <c r="D64" s="29"/>
      <c r="E64" s="505"/>
      <c r="F64" s="243" t="str">
        <f>IF(C64&gt;0,VLOOKUP(C64,基礎データ!$C$39:$L$108,2),"")</f>
        <v/>
      </c>
      <c r="G64" s="244"/>
      <c r="H64" s="244"/>
      <c r="I64" s="243" t="str">
        <f>IF(C64&gt;0,VLOOKUP(C64,基礎データ!$C$39:$L$108,3),"")</f>
        <v/>
      </c>
      <c r="J64" s="244"/>
      <c r="K64" s="244"/>
      <c r="L64" s="243" t="str">
        <f>IF(C64&gt;0,VLOOKUP(C64,基礎データ!$C$39:$L$108,4),"")</f>
        <v/>
      </c>
      <c r="M64" s="244"/>
      <c r="N64" s="244"/>
      <c r="O64" s="243" t="str">
        <f>IF(C64&gt;0,VLOOKUP(C64,基礎データ!$C$39:$L$108,5),"")</f>
        <v/>
      </c>
      <c r="P64" s="244"/>
      <c r="Q64" s="244"/>
      <c r="R64" s="30" t="str">
        <f>IF(C64&gt;0,VLOOKUP(C64,基礎データ!$C$39:$L$108,9),"")</f>
        <v/>
      </c>
      <c r="S64" s="449" t="str">
        <f>IF(C64&gt;0,VLOOKUP(C64,基礎データ!$C$39:$L$108,6)&amp;"."&amp;VLOOKUP(C64,基礎データ!$C$39:$L$108,7)&amp;"."&amp;VLOOKUP(C64,基礎データ!$C$39:$L$108,8,),"")</f>
        <v/>
      </c>
      <c r="T64" s="449"/>
      <c r="U64" s="449"/>
      <c r="V64" s="449"/>
      <c r="W64" s="450" t="str">
        <f>IF(C64&gt;0,VLOOKUP(C64,基礎データ!$C$39:$L$108,10),"")</f>
        <v/>
      </c>
      <c r="X64" s="450"/>
      <c r="Y64" s="267"/>
      <c r="Z64" s="268"/>
      <c r="AA64" s="268"/>
      <c r="AB64" s="268"/>
      <c r="AC64" s="268"/>
      <c r="AD64" s="268"/>
      <c r="AE64" s="268"/>
      <c r="AF64" s="268"/>
      <c r="AG64" s="269"/>
    </row>
    <row r="65" spans="1:33" s="27" customFormat="1" ht="19.5" customHeight="1">
      <c r="A65" s="70" t="str">
        <f>基礎データ!C81&amp;" 　"&amp;基礎データ!D81&amp;基礎データ!E81</f>
        <v>43 　</v>
      </c>
      <c r="C65" s="18"/>
      <c r="D65" s="29"/>
      <c r="E65" s="507">
        <v>8</v>
      </c>
      <c r="F65" s="238" t="str">
        <f>IF(C65&gt;0,VLOOKUP(C65,基礎データ!$C$39:$L$108,2),"")</f>
        <v/>
      </c>
      <c r="G65" s="239"/>
      <c r="H65" s="239"/>
      <c r="I65" s="238" t="str">
        <f>IF(C65&gt;0,VLOOKUP(C65,基礎データ!$C$39:$L$108,3),"")</f>
        <v/>
      </c>
      <c r="J65" s="239"/>
      <c r="K65" s="239"/>
      <c r="L65" s="238" t="str">
        <f>IF(C65&gt;0,VLOOKUP(C65,基礎データ!$C$39:$L$108,4),"")</f>
        <v/>
      </c>
      <c r="M65" s="239"/>
      <c r="N65" s="239"/>
      <c r="O65" s="238" t="str">
        <f>IF(C65&gt;0,VLOOKUP(C65,基礎データ!$C$39:$L$108,5),"")</f>
        <v/>
      </c>
      <c r="P65" s="239"/>
      <c r="Q65" s="239"/>
      <c r="R65" s="19" t="str">
        <f>IF(C65&gt;0,VLOOKUP(C65,基礎データ!$C$39:$L$108,9),"")</f>
        <v/>
      </c>
      <c r="S65" s="451" t="str">
        <f>IF(C65&gt;0,VLOOKUP(C65,基礎データ!$C$39:$L$108,6)&amp;"."&amp;VLOOKUP(C65,基礎データ!$C$39:$L$108,7)&amp;"."&amp;VLOOKUP(C65,基礎データ!$C$39:$L$108,8,),"")</f>
        <v/>
      </c>
      <c r="T65" s="451"/>
      <c r="U65" s="451"/>
      <c r="V65" s="451"/>
      <c r="W65" s="451" t="str">
        <f>IF(C65&gt;0,VLOOKUP(C65,基礎データ!$C$39:$L$108,10),"")</f>
        <v/>
      </c>
      <c r="X65" s="451"/>
      <c r="Y65" s="509"/>
      <c r="Z65" s="510"/>
      <c r="AA65" s="262"/>
      <c r="AB65" s="262"/>
      <c r="AC65" s="262"/>
      <c r="AD65" s="262"/>
      <c r="AE65" s="262"/>
      <c r="AF65" s="262"/>
      <c r="AG65" s="263"/>
    </row>
    <row r="66" spans="1:33" s="27" customFormat="1" ht="19.5" customHeight="1" thickBot="1">
      <c r="A66" s="70" t="str">
        <f>基礎データ!C82&amp;" 　"&amp;基礎データ!D82&amp;基礎データ!E82</f>
        <v>44 　</v>
      </c>
      <c r="C66" s="18"/>
      <c r="D66" s="29"/>
      <c r="E66" s="508"/>
      <c r="F66" s="299" t="str">
        <f>IF(C66&gt;0,VLOOKUP(C66,基礎データ!$C$39:$L$108,2),"")</f>
        <v/>
      </c>
      <c r="G66" s="300"/>
      <c r="H66" s="300"/>
      <c r="I66" s="299" t="str">
        <f>IF(C66&gt;0,VLOOKUP(C66,基礎データ!$C$39:$L$108,3),"")</f>
        <v/>
      </c>
      <c r="J66" s="300"/>
      <c r="K66" s="300"/>
      <c r="L66" s="299" t="str">
        <f>IF(C66&gt;0,VLOOKUP(C66,基礎データ!$C$39:$L$108,4),"")</f>
        <v/>
      </c>
      <c r="M66" s="300"/>
      <c r="N66" s="300"/>
      <c r="O66" s="299" t="str">
        <f>IF(C66&gt;0,VLOOKUP(C66,基礎データ!$C$39:$L$108,5),"")</f>
        <v/>
      </c>
      <c r="P66" s="300"/>
      <c r="Q66" s="300"/>
      <c r="R66" s="61" t="str">
        <f>IF(C66&gt;0,VLOOKUP(C66,基礎データ!$C$39:$L$108,9),"")</f>
        <v/>
      </c>
      <c r="S66" s="447" t="str">
        <f>IF(C66&gt;0,VLOOKUP(C66,基礎データ!$C$39:$L$108,6)&amp;"."&amp;VLOOKUP(C66,基礎データ!$C$39:$L$108,7)&amp;"."&amp;VLOOKUP(C66,基礎データ!$C$39:$L$108,8,),"")</f>
        <v/>
      </c>
      <c r="T66" s="447"/>
      <c r="U66" s="447"/>
      <c r="V66" s="447"/>
      <c r="W66" s="448" t="str">
        <f>IF(C66&gt;0,VLOOKUP(C66,基礎データ!$C$39:$L$108,10),"")</f>
        <v/>
      </c>
      <c r="X66" s="448"/>
      <c r="Y66" s="511"/>
      <c r="Z66" s="512"/>
      <c r="AA66" s="265"/>
      <c r="AB66" s="265"/>
      <c r="AC66" s="265"/>
      <c r="AD66" s="265"/>
      <c r="AE66" s="265"/>
      <c r="AF66" s="265"/>
      <c r="AG66" s="266"/>
    </row>
    <row r="67" spans="1:33" ht="16.5" customHeight="1">
      <c r="A67" s="70" t="str">
        <f>基礎データ!C83&amp;" 　"&amp;基礎データ!D83&amp;基礎データ!E83</f>
        <v>45 　</v>
      </c>
      <c r="D67" s="29"/>
      <c r="E67" s="22" t="s">
        <v>76</v>
      </c>
      <c r="F67" s="444" t="s">
        <v>205</v>
      </c>
      <c r="G67" s="444"/>
      <c r="H67" s="444"/>
      <c r="I67" s="444"/>
      <c r="J67" s="444"/>
      <c r="K67" s="444"/>
      <c r="L67" s="444"/>
      <c r="M67" s="444"/>
      <c r="N67" s="444"/>
      <c r="O67" s="444"/>
      <c r="P67" s="444"/>
      <c r="Q67" s="444"/>
      <c r="R67" s="444"/>
      <c r="S67" s="444"/>
      <c r="T67" s="444"/>
      <c r="U67" s="444"/>
      <c r="V67" s="444"/>
      <c r="W67" s="446"/>
      <c r="X67" s="446"/>
      <c r="Y67" s="443"/>
      <c r="Z67" s="443"/>
      <c r="AA67" s="443"/>
      <c r="AB67" s="443"/>
      <c r="AC67" s="443"/>
      <c r="AD67" s="443"/>
      <c r="AE67" s="443"/>
      <c r="AF67" s="443"/>
      <c r="AG67" s="443"/>
    </row>
    <row r="68" spans="1:33" ht="16.5" customHeight="1">
      <c r="A68" s="70" t="str">
        <f>基礎データ!C84&amp;" 　"&amp;基礎データ!D84&amp;基礎データ!E84</f>
        <v>46 　</v>
      </c>
      <c r="E68" s="63" t="s">
        <v>75</v>
      </c>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row>
    <row r="69" spans="1:33" ht="16.5" customHeight="1">
      <c r="A69" s="70" t="str">
        <f>基礎データ!C85&amp;" 　"&amp;基礎データ!D85&amp;基礎データ!E85</f>
        <v>47 　</v>
      </c>
      <c r="E69" s="63"/>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row>
    <row r="70" spans="1:33" ht="16.5" customHeight="1">
      <c r="A70" s="70" t="str">
        <f>基礎データ!C86&amp;" 　"&amp;基礎データ!D86&amp;基礎データ!E86</f>
        <v>48 　</v>
      </c>
      <c r="E70" s="141">
        <v>20</v>
      </c>
      <c r="F70" s="174"/>
      <c r="G70" s="67" t="s">
        <v>37</v>
      </c>
      <c r="H70" s="175"/>
      <c r="I70" s="175"/>
      <c r="J70" s="67" t="s">
        <v>45</v>
      </c>
      <c r="K70" s="175"/>
      <c r="L70" s="175"/>
      <c r="M70" s="31" t="s">
        <v>39</v>
      </c>
      <c r="N70" s="32" t="s">
        <v>7</v>
      </c>
      <c r="O70" s="463">
        <f>基礎データ!E15</f>
        <v>0</v>
      </c>
      <c r="P70" s="463"/>
      <c r="Q70" s="463"/>
      <c r="R70" s="463"/>
      <c r="S70" s="33" t="s">
        <v>8</v>
      </c>
      <c r="T70" s="279" t="str">
        <f>基礎データ!E16</f>
        <v>高等学校</v>
      </c>
      <c r="U70" s="279"/>
      <c r="V70" s="279"/>
      <c r="W70" s="143" t="s">
        <v>317</v>
      </c>
      <c r="X70" s="48" t="s">
        <v>7</v>
      </c>
      <c r="Y70" s="506">
        <f>基礎データ!E17</f>
        <v>0</v>
      </c>
      <c r="Z70" s="506"/>
      <c r="AA70" s="506"/>
      <c r="AB70" s="506"/>
      <c r="AC70" s="506"/>
      <c r="AD70" s="33" t="s">
        <v>8</v>
      </c>
      <c r="AE70" s="34" t="s">
        <v>6</v>
      </c>
      <c r="AF70" s="21"/>
      <c r="AG70" s="21"/>
    </row>
    <row r="71" spans="1:33" ht="16.5" customHeight="1">
      <c r="A71" s="70" t="str">
        <f>基礎データ!C87&amp;" 　"&amp;基礎データ!D87&amp;基礎データ!E87</f>
        <v>49 　</v>
      </c>
    </row>
    <row r="72" spans="1:33" ht="16.5" customHeight="1">
      <c r="A72" s="70" t="str">
        <f>基礎データ!C88&amp;" 　"&amp;基礎データ!D88&amp;基礎データ!E88</f>
        <v>50 　</v>
      </c>
    </row>
    <row r="73" spans="1:33" ht="16.5" customHeight="1">
      <c r="A73" s="70"/>
      <c r="E73" s="36" t="s">
        <v>29</v>
      </c>
    </row>
    <row r="74" spans="1:33" ht="16.5" customHeight="1">
      <c r="A74" s="70"/>
      <c r="E74" s="72"/>
    </row>
    <row r="75" spans="1:33" ht="16.5" customHeight="1">
      <c r="A75" s="70"/>
    </row>
    <row r="76" spans="1:33" ht="16.5" customHeight="1">
      <c r="A76" s="70"/>
    </row>
    <row r="77" spans="1:33" ht="16.5" customHeight="1">
      <c r="A77" s="70"/>
    </row>
    <row r="78" spans="1:33" ht="16.5" customHeight="1">
      <c r="A78" s="70"/>
    </row>
    <row r="79" spans="1:33" ht="16.5" customHeight="1">
      <c r="A79" s="70"/>
    </row>
    <row r="80" spans="1:33" ht="16.5" customHeight="1">
      <c r="A80" s="70"/>
    </row>
    <row r="81" spans="1:1" ht="16.5" customHeight="1">
      <c r="A81" s="70"/>
    </row>
    <row r="82" spans="1:1" ht="16.5" customHeight="1">
      <c r="A82" s="70"/>
    </row>
    <row r="83" spans="1:1" ht="16.5" customHeight="1">
      <c r="A83" s="70"/>
    </row>
    <row r="84" spans="1:1" ht="16.5" customHeight="1">
      <c r="A84" s="70"/>
    </row>
    <row r="85" spans="1:1" ht="16.5" customHeight="1">
      <c r="A85" s="70"/>
    </row>
    <row r="86" spans="1:1" ht="16.5" customHeight="1">
      <c r="A86" s="70"/>
    </row>
    <row r="87" spans="1:1" ht="16.5" customHeight="1">
      <c r="A87" s="70"/>
    </row>
    <row r="88" spans="1:1" ht="16.5" customHeight="1">
      <c r="A88" s="70"/>
    </row>
    <row r="89" spans="1:1" ht="16.5" customHeight="1">
      <c r="A89" s="70"/>
    </row>
    <row r="90" spans="1:1" ht="16.5" customHeight="1">
      <c r="A90" s="70"/>
    </row>
    <row r="91" spans="1:1" ht="16.5" customHeight="1">
      <c r="A91" s="70"/>
    </row>
    <row r="92" spans="1:1" ht="16.5" customHeight="1">
      <c r="A92" s="70"/>
    </row>
    <row r="93" spans="1:1" ht="16.5" customHeight="1">
      <c r="A93" s="70"/>
    </row>
    <row r="94" spans="1:1">
      <c r="A94" s="37"/>
    </row>
    <row r="95" spans="1:1">
      <c r="A95" s="37"/>
    </row>
    <row r="96" spans="1:1">
      <c r="A96" s="37"/>
    </row>
    <row r="97" spans="1:1">
      <c r="A97" s="37"/>
    </row>
    <row r="98" spans="1:1">
      <c r="A98" s="37"/>
    </row>
    <row r="99" spans="1:1">
      <c r="A99" s="37"/>
    </row>
    <row r="100" spans="1:1">
      <c r="A100" s="37"/>
    </row>
    <row r="101" spans="1:1">
      <c r="A101" s="37"/>
    </row>
  </sheetData>
  <sheetProtection selectLockedCells="1"/>
  <mergeCells count="383">
    <mergeCell ref="AB15:AB19"/>
    <mergeCell ref="AC15:AG19"/>
    <mergeCell ref="Z15:AA19"/>
    <mergeCell ref="Y15:Y19"/>
    <mergeCell ref="Y54:AG54"/>
    <mergeCell ref="Y55:AG55"/>
    <mergeCell ref="Y56:AG56"/>
    <mergeCell ref="Y57:AG57"/>
    <mergeCell ref="Y58:AG58"/>
    <mergeCell ref="Y29:AG29"/>
    <mergeCell ref="Y59:AG59"/>
    <mergeCell ref="Y60:AG60"/>
    <mergeCell ref="Y61:AG61"/>
    <mergeCell ref="Y62:AG62"/>
    <mergeCell ref="F23:H23"/>
    <mergeCell ref="I23:K23"/>
    <mergeCell ref="L23:N23"/>
    <mergeCell ref="O23:Q23"/>
    <mergeCell ref="L29:N29"/>
    <mergeCell ref="O29:Q29"/>
    <mergeCell ref="S29:V29"/>
    <mergeCell ref="W48:X48"/>
    <mergeCell ref="Y48:AG48"/>
    <mergeCell ref="I30:K30"/>
    <mergeCell ref="L30:N30"/>
    <mergeCell ref="Y23:AG23"/>
    <mergeCell ref="W29:X29"/>
    <mergeCell ref="S23:V23"/>
    <mergeCell ref="W23:X23"/>
    <mergeCell ref="O24:Q24"/>
    <mergeCell ref="S24:V24"/>
    <mergeCell ref="Y30:AG30"/>
    <mergeCell ref="O30:Q30"/>
    <mergeCell ref="S30:V30"/>
    <mergeCell ref="W30:X30"/>
    <mergeCell ref="I27:K27"/>
    <mergeCell ref="F24:H24"/>
    <mergeCell ref="I24:K24"/>
    <mergeCell ref="AI51:AJ51"/>
    <mergeCell ref="AI52:AJ52"/>
    <mergeCell ref="Y51:AG51"/>
    <mergeCell ref="Y52:AG52"/>
    <mergeCell ref="Y53:AG53"/>
    <mergeCell ref="Y49:AG50"/>
    <mergeCell ref="F50:K50"/>
    <mergeCell ref="L50:Q50"/>
    <mergeCell ref="L39:N39"/>
    <mergeCell ref="O39:Q39"/>
    <mergeCell ref="S39:V39"/>
    <mergeCell ref="I48:K48"/>
    <mergeCell ref="L48:N48"/>
    <mergeCell ref="O48:Q48"/>
    <mergeCell ref="S48:V48"/>
    <mergeCell ref="F47:H47"/>
    <mergeCell ref="L44:N44"/>
    <mergeCell ref="W47:X47"/>
    <mergeCell ref="O46:Q46"/>
    <mergeCell ref="S46:V46"/>
    <mergeCell ref="W46:X46"/>
    <mergeCell ref="Y46:AG46"/>
    <mergeCell ref="Y47:AG47"/>
    <mergeCell ref="S51:V51"/>
    <mergeCell ref="E49:E50"/>
    <mergeCell ref="F37:H37"/>
    <mergeCell ref="I37:K37"/>
    <mergeCell ref="L37:N37"/>
    <mergeCell ref="F34:H34"/>
    <mergeCell ref="I34:K34"/>
    <mergeCell ref="L34:N34"/>
    <mergeCell ref="I47:K47"/>
    <mergeCell ref="L47:N47"/>
    <mergeCell ref="F46:H46"/>
    <mergeCell ref="I46:K46"/>
    <mergeCell ref="L46:N46"/>
    <mergeCell ref="F45:H45"/>
    <mergeCell ref="I45:K45"/>
    <mergeCell ref="L45:N45"/>
    <mergeCell ref="F43:H43"/>
    <mergeCell ref="I43:K43"/>
    <mergeCell ref="L43:N43"/>
    <mergeCell ref="F39:H39"/>
    <mergeCell ref="I39:K39"/>
    <mergeCell ref="L40:N40"/>
    <mergeCell ref="F48:H48"/>
    <mergeCell ref="E53:E54"/>
    <mergeCell ref="F54:H54"/>
    <mergeCell ref="I54:K54"/>
    <mergeCell ref="L54:N54"/>
    <mergeCell ref="E51:E52"/>
    <mergeCell ref="F52:H52"/>
    <mergeCell ref="I52:K52"/>
    <mergeCell ref="L52:N52"/>
    <mergeCell ref="F51:H51"/>
    <mergeCell ref="I51:K51"/>
    <mergeCell ref="F53:H53"/>
    <mergeCell ref="I53:K53"/>
    <mergeCell ref="L53:N53"/>
    <mergeCell ref="E55:E56"/>
    <mergeCell ref="F56:H56"/>
    <mergeCell ref="I56:K56"/>
    <mergeCell ref="L56:N56"/>
    <mergeCell ref="E63:E64"/>
    <mergeCell ref="L63:N63"/>
    <mergeCell ref="O63:Q63"/>
    <mergeCell ref="F64:H64"/>
    <mergeCell ref="I64:K64"/>
    <mergeCell ref="E57:E58"/>
    <mergeCell ref="I57:K57"/>
    <mergeCell ref="L57:N57"/>
    <mergeCell ref="O57:Q57"/>
    <mergeCell ref="E61:E62"/>
    <mergeCell ref="F61:H61"/>
    <mergeCell ref="I61:K61"/>
    <mergeCell ref="L61:N61"/>
    <mergeCell ref="O61:Q61"/>
    <mergeCell ref="L64:N64"/>
    <mergeCell ref="O64:Q64"/>
    <mergeCell ref="F58:H58"/>
    <mergeCell ref="I58:K58"/>
    <mergeCell ref="L58:N58"/>
    <mergeCell ref="O58:Q58"/>
    <mergeCell ref="S64:V64"/>
    <mergeCell ref="W64:X64"/>
    <mergeCell ref="W61:X61"/>
    <mergeCell ref="S62:V62"/>
    <mergeCell ref="W62:X62"/>
    <mergeCell ref="S61:V61"/>
    <mergeCell ref="Y63:AG63"/>
    <mergeCell ref="Y64:AG64"/>
    <mergeCell ref="E65:E66"/>
    <mergeCell ref="W63:X63"/>
    <mergeCell ref="W65:X65"/>
    <mergeCell ref="Y65:AG65"/>
    <mergeCell ref="Y66:AG66"/>
    <mergeCell ref="O70:R70"/>
    <mergeCell ref="T70:V70"/>
    <mergeCell ref="Y70:AC70"/>
    <mergeCell ref="E59:E60"/>
    <mergeCell ref="F59:H59"/>
    <mergeCell ref="I59:K59"/>
    <mergeCell ref="L59:N59"/>
    <mergeCell ref="O59:Q59"/>
    <mergeCell ref="F60:H60"/>
    <mergeCell ref="I60:K60"/>
    <mergeCell ref="L60:N60"/>
    <mergeCell ref="O60:Q60"/>
    <mergeCell ref="S60:V60"/>
    <mergeCell ref="W60:X60"/>
    <mergeCell ref="F62:H62"/>
    <mergeCell ref="I62:K62"/>
    <mergeCell ref="L62:N62"/>
    <mergeCell ref="I65:K65"/>
    <mergeCell ref="L65:N65"/>
    <mergeCell ref="O65:Q65"/>
    <mergeCell ref="S65:V65"/>
    <mergeCell ref="F63:H63"/>
    <mergeCell ref="I63:K63"/>
    <mergeCell ref="S63:V63"/>
    <mergeCell ref="E31:E32"/>
    <mergeCell ref="F31:Q31"/>
    <mergeCell ref="W31:X32"/>
    <mergeCell ref="Y31:AG32"/>
    <mergeCell ref="F32:K32"/>
    <mergeCell ref="L32:Q32"/>
    <mergeCell ref="O40:Q40"/>
    <mergeCell ref="S33:V33"/>
    <mergeCell ref="W33:X33"/>
    <mergeCell ref="Y39:AG39"/>
    <mergeCell ref="S40:V40"/>
    <mergeCell ref="W40:X40"/>
    <mergeCell ref="Y40:AG40"/>
    <mergeCell ref="F33:H33"/>
    <mergeCell ref="I33:K33"/>
    <mergeCell ref="L33:N33"/>
    <mergeCell ref="O33:Q33"/>
    <mergeCell ref="F35:H35"/>
    <mergeCell ref="I35:K35"/>
    <mergeCell ref="L35:N35"/>
    <mergeCell ref="O34:Q34"/>
    <mergeCell ref="S37:V37"/>
    <mergeCell ref="W37:X37"/>
    <mergeCell ref="Y37:AG37"/>
    <mergeCell ref="W21:X22"/>
    <mergeCell ref="Y21:AG22"/>
    <mergeCell ref="K18:M18"/>
    <mergeCell ref="E14:F19"/>
    <mergeCell ref="O47:Q47"/>
    <mergeCell ref="S47:V47"/>
    <mergeCell ref="E13:F13"/>
    <mergeCell ref="G13:L13"/>
    <mergeCell ref="H15:J15"/>
    <mergeCell ref="H19:J19"/>
    <mergeCell ref="K19:M19"/>
    <mergeCell ref="N19:O19"/>
    <mergeCell ref="P19:Q19"/>
    <mergeCell ref="R19:S19"/>
    <mergeCell ref="H16:J16"/>
    <mergeCell ref="K15:M15"/>
    <mergeCell ref="N15:O15"/>
    <mergeCell ref="P15:Q15"/>
    <mergeCell ref="R15:S15"/>
    <mergeCell ref="I25:K25"/>
    <mergeCell ref="L25:N25"/>
    <mergeCell ref="O25:Q25"/>
    <mergeCell ref="S25:V25"/>
    <mergeCell ref="W25:X25"/>
    <mergeCell ref="R17:S17"/>
    <mergeCell ref="H14:M14"/>
    <mergeCell ref="C21:C22"/>
    <mergeCell ref="D21:D22"/>
    <mergeCell ref="E21:E22"/>
    <mergeCell ref="F21:Q21"/>
    <mergeCell ref="R21:R22"/>
    <mergeCell ref="F22:K22"/>
    <mergeCell ref="L22:Q22"/>
    <mergeCell ref="S21:V22"/>
    <mergeCell ref="E1:AG1"/>
    <mergeCell ref="E2:AG2"/>
    <mergeCell ref="E3:AG4"/>
    <mergeCell ref="AF5:AG5"/>
    <mergeCell ref="Z14:AG14"/>
    <mergeCell ref="X15:X19"/>
    <mergeCell ref="N18:O18"/>
    <mergeCell ref="P18:Q18"/>
    <mergeCell ref="R18:S18"/>
    <mergeCell ref="N14:O14"/>
    <mergeCell ref="P14:Q14"/>
    <mergeCell ref="R14:S14"/>
    <mergeCell ref="K16:M16"/>
    <mergeCell ref="N16:O16"/>
    <mergeCell ref="P16:Q16"/>
    <mergeCell ref="R16:S16"/>
    <mergeCell ref="H18:J18"/>
    <mergeCell ref="U12:W12"/>
    <mergeCell ref="Z13:AG13"/>
    <mergeCell ref="H17:J17"/>
    <mergeCell ref="K17:M17"/>
    <mergeCell ref="N17:O17"/>
    <mergeCell ref="P17:Q17"/>
    <mergeCell ref="T13:W13"/>
    <mergeCell ref="L24:N24"/>
    <mergeCell ref="W24:X24"/>
    <mergeCell ref="Y24:AG24"/>
    <mergeCell ref="F25:H25"/>
    <mergeCell ref="F30:H30"/>
    <mergeCell ref="O28:Q28"/>
    <mergeCell ref="S28:V28"/>
    <mergeCell ref="W28:X28"/>
    <mergeCell ref="Y28:AG28"/>
    <mergeCell ref="F29:H29"/>
    <mergeCell ref="I29:K29"/>
    <mergeCell ref="Y25:AG25"/>
    <mergeCell ref="F26:H26"/>
    <mergeCell ref="I26:K26"/>
    <mergeCell ref="L26:N26"/>
    <mergeCell ref="O26:Q26"/>
    <mergeCell ref="S26:V26"/>
    <mergeCell ref="W26:X26"/>
    <mergeCell ref="Y26:AG26"/>
    <mergeCell ref="F27:H27"/>
    <mergeCell ref="O27:Q27"/>
    <mergeCell ref="S27:V27"/>
    <mergeCell ref="W27:X27"/>
    <mergeCell ref="Y27:AG27"/>
    <mergeCell ref="R31:R32"/>
    <mergeCell ref="S31:V32"/>
    <mergeCell ref="W44:X44"/>
    <mergeCell ref="Y44:AG44"/>
    <mergeCell ref="O45:Q45"/>
    <mergeCell ref="S45:V45"/>
    <mergeCell ref="Y45:AG45"/>
    <mergeCell ref="S34:V34"/>
    <mergeCell ref="W34:X34"/>
    <mergeCell ref="Y34:AG34"/>
    <mergeCell ref="O35:Q35"/>
    <mergeCell ref="S35:V35"/>
    <mergeCell ref="W35:X35"/>
    <mergeCell ref="Y42:AG42"/>
    <mergeCell ref="O43:Q43"/>
    <mergeCell ref="S43:V43"/>
    <mergeCell ref="W42:X42"/>
    <mergeCell ref="Y38:AG38"/>
    <mergeCell ref="W43:X43"/>
    <mergeCell ref="W39:X39"/>
    <mergeCell ref="O44:Q44"/>
    <mergeCell ref="S44:V44"/>
    <mergeCell ref="Y33:AG33"/>
    <mergeCell ref="O52:Q52"/>
    <mergeCell ref="S52:V52"/>
    <mergeCell ref="W52:X52"/>
    <mergeCell ref="Y43:AG43"/>
    <mergeCell ref="F38:H38"/>
    <mergeCell ref="I38:K38"/>
    <mergeCell ref="L38:N38"/>
    <mergeCell ref="O38:Q38"/>
    <mergeCell ref="S38:V38"/>
    <mergeCell ref="W38:X38"/>
    <mergeCell ref="R49:R50"/>
    <mergeCell ref="S49:V50"/>
    <mergeCell ref="W49:X50"/>
    <mergeCell ref="F49:Q49"/>
    <mergeCell ref="F42:H42"/>
    <mergeCell ref="I42:K42"/>
    <mergeCell ref="L42:N42"/>
    <mergeCell ref="W45:X45"/>
    <mergeCell ref="O42:Q42"/>
    <mergeCell ref="S42:V42"/>
    <mergeCell ref="F44:H44"/>
    <mergeCell ref="I44:K44"/>
    <mergeCell ref="F40:H40"/>
    <mergeCell ref="I40:K40"/>
    <mergeCell ref="S56:V56"/>
    <mergeCell ref="W56:X56"/>
    <mergeCell ref="F65:H65"/>
    <mergeCell ref="Y41:AG41"/>
    <mergeCell ref="W54:X54"/>
    <mergeCell ref="F55:H55"/>
    <mergeCell ref="I55:K55"/>
    <mergeCell ref="L55:N55"/>
    <mergeCell ref="O55:Q55"/>
    <mergeCell ref="S55:V55"/>
    <mergeCell ref="W55:X55"/>
    <mergeCell ref="O62:Q62"/>
    <mergeCell ref="S59:V59"/>
    <mergeCell ref="W59:X59"/>
    <mergeCell ref="S57:V57"/>
    <mergeCell ref="W57:X57"/>
    <mergeCell ref="S58:V58"/>
    <mergeCell ref="W58:X58"/>
    <mergeCell ref="O53:Q53"/>
    <mergeCell ref="S53:V53"/>
    <mergeCell ref="W53:X53"/>
    <mergeCell ref="L51:N51"/>
    <mergeCell ref="O51:Q51"/>
    <mergeCell ref="W51:X51"/>
    <mergeCell ref="I28:K28"/>
    <mergeCell ref="L28:N28"/>
    <mergeCell ref="L27:N27"/>
    <mergeCell ref="Y67:AG67"/>
    <mergeCell ref="F67:V67"/>
    <mergeCell ref="F41:H41"/>
    <mergeCell ref="I41:K41"/>
    <mergeCell ref="L41:N41"/>
    <mergeCell ref="O41:Q41"/>
    <mergeCell ref="S41:V41"/>
    <mergeCell ref="W67:X67"/>
    <mergeCell ref="W41:X41"/>
    <mergeCell ref="F66:H66"/>
    <mergeCell ref="I66:K66"/>
    <mergeCell ref="L66:N66"/>
    <mergeCell ref="O66:Q66"/>
    <mergeCell ref="S66:V66"/>
    <mergeCell ref="W66:X66"/>
    <mergeCell ref="F57:H57"/>
    <mergeCell ref="O54:Q54"/>
    <mergeCell ref="S54:V54"/>
    <mergeCell ref="O37:Q37"/>
    <mergeCell ref="Y35:AG35"/>
    <mergeCell ref="O56:Q56"/>
    <mergeCell ref="F36:H36"/>
    <mergeCell ref="I36:K36"/>
    <mergeCell ref="L36:N36"/>
    <mergeCell ref="O36:Q36"/>
    <mergeCell ref="S36:V36"/>
    <mergeCell ref="W36:X36"/>
    <mergeCell ref="Y36:AG36"/>
    <mergeCell ref="E5:G5"/>
    <mergeCell ref="E6:G6"/>
    <mergeCell ref="J6:K6"/>
    <mergeCell ref="L6:M6"/>
    <mergeCell ref="N6:AC6"/>
    <mergeCell ref="E7:AG7"/>
    <mergeCell ref="E9:F10"/>
    <mergeCell ref="X9:X14"/>
    <mergeCell ref="Z9:AG9"/>
    <mergeCell ref="Y10:AG12"/>
    <mergeCell ref="E11:F12"/>
    <mergeCell ref="P9:W10"/>
    <mergeCell ref="L11:O12"/>
    <mergeCell ref="G11:K12"/>
    <mergeCell ref="G9:K10"/>
    <mergeCell ref="L9:O10"/>
    <mergeCell ref="F28:H28"/>
  </mergeCells>
  <phoneticPr fontId="3"/>
  <conditionalFormatting sqref="R16:W18 N16:N18 P16:P18 N15:W15">
    <cfRule type="cellIs" dxfId="5" priority="2" stopIfTrue="1" operator="equal">
      <formula>0</formula>
    </cfRule>
  </conditionalFormatting>
  <conditionalFormatting sqref="R19:W19 N19 P19">
    <cfRule type="cellIs" dxfId="4" priority="1" stopIfTrue="1" operator="equal">
      <formula>0</formula>
    </cfRule>
  </conditionalFormatting>
  <conditionalFormatting sqref="P15:S15">
    <cfRule type="cellIs" dxfId="3" priority="3" stopIfTrue="1" operator="equal">
      <formula>0</formula>
    </cfRule>
  </conditionalFormatting>
  <dataValidations count="1">
    <dataValidation type="list" allowBlank="1" showInputMessage="1" showErrorMessage="1" sqref="R18:S19 T15:W19" xr:uid="{00000000-0002-0000-0300-000000000000}">
      <formula1>$E$73:$E$74</formula1>
    </dataValidation>
  </dataValidations>
  <pageMargins left="0.78700000000000003" right="0.39" top="0.28999999999999998" bottom="0.17" header="0.2" footer="0.21"/>
  <pageSetup paperSize="9" scale="68" orientation="portrait" horizontalDpi="4294967294"/>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AJ101"/>
  <sheetViews>
    <sheetView zoomScale="85" zoomScaleNormal="85" workbookViewId="0">
      <selection activeCell="E92" sqref="E92"/>
    </sheetView>
  </sheetViews>
  <sheetFormatPr defaultRowHeight="13.5"/>
  <cols>
    <col min="1" max="1" width="14.75" style="20" customWidth="1"/>
    <col min="2" max="2" width="9.375" style="20" customWidth="1"/>
    <col min="3" max="4" width="5" style="20" customWidth="1"/>
    <col min="5" max="24" width="4.75" style="20" customWidth="1"/>
    <col min="25" max="25" width="11.625" style="20" customWidth="1"/>
    <col min="26" max="27" width="3.125" style="20" customWidth="1"/>
    <col min="28" max="32" width="4.25" style="20" customWidth="1"/>
    <col min="33" max="33" width="2.625" style="20" customWidth="1"/>
    <col min="34" max="35" width="3.125" style="20" customWidth="1"/>
    <col min="36" max="36" width="16.75" style="20" customWidth="1"/>
    <col min="37" max="109" width="3.125" style="20" customWidth="1"/>
    <col min="110" max="16384" width="9" style="20"/>
  </cols>
  <sheetData>
    <row r="1" spans="1:33" ht="24">
      <c r="E1" s="302" t="s">
        <v>200</v>
      </c>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24">
      <c r="E2" s="302" t="s">
        <v>201</v>
      </c>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row>
    <row r="3" spans="1:33" ht="29.25" customHeight="1">
      <c r="E3" s="303" t="s">
        <v>318</v>
      </c>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row>
    <row r="4" spans="1:33" ht="29.25" customHeight="1">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row>
    <row r="5" spans="1:33" ht="24" customHeight="1">
      <c r="E5" s="324" t="s">
        <v>304</v>
      </c>
      <c r="F5" s="324"/>
      <c r="G5" s="324"/>
      <c r="H5" s="137"/>
      <c r="I5" s="137"/>
      <c r="J5" s="137"/>
      <c r="K5" s="137"/>
      <c r="L5" s="137"/>
      <c r="M5" s="137"/>
      <c r="N5" s="137"/>
      <c r="O5" s="137"/>
      <c r="P5" s="137"/>
      <c r="Q5" s="137"/>
      <c r="R5" s="137"/>
      <c r="S5" s="137"/>
      <c r="T5" s="137"/>
      <c r="U5" s="137"/>
      <c r="V5" s="137"/>
      <c r="W5" s="137"/>
      <c r="X5" s="137"/>
      <c r="Y5" s="137"/>
      <c r="Z5" s="137"/>
      <c r="AA5" s="137"/>
      <c r="AB5" s="137"/>
      <c r="AC5" s="137"/>
      <c r="AD5" s="137"/>
      <c r="AE5" s="420" t="s">
        <v>65</v>
      </c>
      <c r="AF5" s="420"/>
      <c r="AG5" s="420"/>
    </row>
    <row r="6" spans="1:33" ht="25.5">
      <c r="E6" s="325">
        <f>基礎データ!E10</f>
        <v>1</v>
      </c>
      <c r="F6" s="325"/>
      <c r="G6" s="325"/>
      <c r="H6" s="138"/>
      <c r="I6" s="138"/>
      <c r="J6" s="233" t="s">
        <v>310</v>
      </c>
      <c r="K6" s="233"/>
      <c r="L6" s="233">
        <f>基礎データ!I12</f>
        <v>60</v>
      </c>
      <c r="M6" s="233"/>
      <c r="N6" s="234" t="s">
        <v>311</v>
      </c>
      <c r="O6" s="234"/>
      <c r="P6" s="234"/>
      <c r="Q6" s="234"/>
      <c r="R6" s="234"/>
      <c r="S6" s="234"/>
      <c r="T6" s="234"/>
      <c r="U6" s="234"/>
      <c r="V6" s="234"/>
      <c r="W6" s="234"/>
      <c r="X6" s="234"/>
      <c r="Y6" s="234"/>
      <c r="Z6" s="234"/>
      <c r="AA6" s="234"/>
      <c r="AB6" s="234"/>
      <c r="AC6" s="234"/>
      <c r="AD6" s="138"/>
      <c r="AE6" s="420"/>
      <c r="AF6" s="420"/>
      <c r="AG6" s="420"/>
    </row>
    <row r="7" spans="1:33" ht="24">
      <c r="E7" s="318" t="s">
        <v>323</v>
      </c>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row>
    <row r="8" spans="1:33">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row>
    <row r="9" spans="1:33" ht="15.75" customHeight="1">
      <c r="E9" s="423" t="s">
        <v>213</v>
      </c>
      <c r="F9" s="424"/>
      <c r="G9" s="440" t="str">
        <f>IF(基礎データ!E14="","",基礎データ!E14)</f>
        <v/>
      </c>
      <c r="H9" s="239"/>
      <c r="I9" s="239"/>
      <c r="J9" s="239"/>
      <c r="K9" s="239"/>
      <c r="L9" s="433"/>
      <c r="M9" s="433"/>
      <c r="N9" s="433"/>
      <c r="O9" s="434"/>
      <c r="P9" s="432"/>
      <c r="Q9" s="433"/>
      <c r="R9" s="433"/>
      <c r="S9" s="433"/>
      <c r="T9" s="433"/>
      <c r="U9" s="433"/>
      <c r="V9" s="433"/>
      <c r="W9" s="434"/>
      <c r="X9" s="427" t="s">
        <v>5</v>
      </c>
      <c r="Y9" s="52" t="s">
        <v>70</v>
      </c>
      <c r="Z9" s="321" t="str">
        <f>IF(基礎データ!E20="","",基礎データ!E20)</f>
        <v/>
      </c>
      <c r="AA9" s="321"/>
      <c r="AB9" s="321"/>
      <c r="AC9" s="321"/>
      <c r="AD9" s="321"/>
      <c r="AE9" s="321"/>
      <c r="AF9" s="321"/>
      <c r="AG9" s="322"/>
    </row>
    <row r="10" spans="1:33" ht="15.75" customHeight="1">
      <c r="E10" s="425"/>
      <c r="F10" s="426"/>
      <c r="G10" s="441"/>
      <c r="H10" s="442"/>
      <c r="I10" s="442"/>
      <c r="J10" s="442"/>
      <c r="K10" s="442"/>
      <c r="L10" s="436"/>
      <c r="M10" s="436"/>
      <c r="N10" s="436"/>
      <c r="O10" s="437"/>
      <c r="P10" s="435"/>
      <c r="Q10" s="436"/>
      <c r="R10" s="436"/>
      <c r="S10" s="436"/>
      <c r="T10" s="436"/>
      <c r="U10" s="436"/>
      <c r="V10" s="436"/>
      <c r="W10" s="437"/>
      <c r="X10" s="413"/>
      <c r="Y10" s="323" t="str">
        <f>IF(基礎データ!E21="","",基礎データ!E21)</f>
        <v/>
      </c>
      <c r="Z10" s="307"/>
      <c r="AA10" s="307"/>
      <c r="AB10" s="307"/>
      <c r="AC10" s="307"/>
      <c r="AD10" s="307"/>
      <c r="AE10" s="307"/>
      <c r="AF10" s="307"/>
      <c r="AG10" s="308"/>
    </row>
    <row r="11" spans="1:33" ht="15.75" customHeight="1">
      <c r="E11" s="428">
        <f>基礎データ!E10</f>
        <v>1</v>
      </c>
      <c r="F11" s="429"/>
      <c r="G11" s="270" t="str">
        <f>IF(基礎データ!E15="","",基礎データ!E15)</f>
        <v/>
      </c>
      <c r="H11" s="271"/>
      <c r="I11" s="271"/>
      <c r="J11" s="271"/>
      <c r="K11" s="271"/>
      <c r="L11" s="405" t="str">
        <f>基礎データ!E16</f>
        <v>高等学校</v>
      </c>
      <c r="M11" s="405"/>
      <c r="N11" s="405"/>
      <c r="O11" s="438"/>
      <c r="P11" s="90" t="s">
        <v>210</v>
      </c>
      <c r="Q11" s="91"/>
      <c r="R11" s="91"/>
      <c r="S11" s="91"/>
      <c r="T11" s="91"/>
      <c r="U11" s="91"/>
      <c r="V11" s="91"/>
      <c r="W11" s="92"/>
      <c r="X11" s="413"/>
      <c r="Y11" s="323"/>
      <c r="Z11" s="307"/>
      <c r="AA11" s="307"/>
      <c r="AB11" s="307"/>
      <c r="AC11" s="307"/>
      <c r="AD11" s="307"/>
      <c r="AE11" s="307"/>
      <c r="AF11" s="307"/>
      <c r="AG11" s="308"/>
    </row>
    <row r="12" spans="1:33" ht="15.75" customHeight="1" thickBot="1">
      <c r="E12" s="430"/>
      <c r="F12" s="431"/>
      <c r="G12" s="365"/>
      <c r="H12" s="366"/>
      <c r="I12" s="366"/>
      <c r="J12" s="366"/>
      <c r="K12" s="366"/>
      <c r="L12" s="407"/>
      <c r="M12" s="407"/>
      <c r="N12" s="407"/>
      <c r="O12" s="439"/>
      <c r="P12" s="169"/>
      <c r="Q12" s="169"/>
      <c r="R12" s="169"/>
      <c r="S12" s="169"/>
      <c r="T12" s="169"/>
      <c r="U12" s="472" t="str">
        <f>基礎データ!E16</f>
        <v>高等学校</v>
      </c>
      <c r="V12" s="473"/>
      <c r="W12" s="474"/>
      <c r="X12" s="413"/>
      <c r="Y12" s="323"/>
      <c r="Z12" s="307"/>
      <c r="AA12" s="307"/>
      <c r="AB12" s="307"/>
      <c r="AC12" s="307"/>
      <c r="AD12" s="307"/>
      <c r="AE12" s="307"/>
      <c r="AF12" s="307"/>
      <c r="AG12" s="308"/>
    </row>
    <row r="13" spans="1:33" ht="15.75" customHeight="1" thickBot="1">
      <c r="E13" s="235"/>
      <c r="F13" s="236"/>
      <c r="G13" s="496" t="str">
        <f>IF(基礎データ!E18="","",基礎データ!E18)</f>
        <v/>
      </c>
      <c r="H13" s="497"/>
      <c r="I13" s="497"/>
      <c r="J13" s="497"/>
      <c r="K13" s="497"/>
      <c r="L13" s="498"/>
      <c r="M13" s="119" t="str">
        <f>IF(基礎データ!E19="","","携帯電話("&amp;基礎データ!E19&amp;")")</f>
        <v/>
      </c>
      <c r="N13" s="120"/>
      <c r="O13" s="120"/>
      <c r="P13" s="120"/>
      <c r="Q13" s="120"/>
      <c r="R13" s="120"/>
      <c r="S13" s="120"/>
      <c r="T13" s="476" t="s">
        <v>184</v>
      </c>
      <c r="U13" s="477"/>
      <c r="V13" s="477"/>
      <c r="W13" s="478"/>
      <c r="X13" s="413"/>
      <c r="Y13" s="53" t="s">
        <v>71</v>
      </c>
      <c r="Z13" s="319" t="str">
        <f>IF(基礎データ!E22="","",基礎データ!E22)</f>
        <v/>
      </c>
      <c r="AA13" s="319"/>
      <c r="AB13" s="319"/>
      <c r="AC13" s="319"/>
      <c r="AD13" s="319"/>
      <c r="AE13" s="319"/>
      <c r="AF13" s="319"/>
      <c r="AG13" s="320"/>
    </row>
    <row r="14" spans="1:33" ht="15.75" customHeight="1" thickBot="1">
      <c r="A14" s="68" t="s">
        <v>63</v>
      </c>
      <c r="E14" s="440"/>
      <c r="F14" s="493"/>
      <c r="G14" s="118" t="s">
        <v>46</v>
      </c>
      <c r="H14" s="519" t="s">
        <v>73</v>
      </c>
      <c r="I14" s="480"/>
      <c r="J14" s="480"/>
      <c r="K14" s="480"/>
      <c r="L14" s="480"/>
      <c r="M14" s="520"/>
      <c r="N14" s="369" t="s">
        <v>186</v>
      </c>
      <c r="O14" s="370"/>
      <c r="P14" s="369" t="s">
        <v>74</v>
      </c>
      <c r="Q14" s="371"/>
      <c r="R14" s="369" t="s">
        <v>47</v>
      </c>
      <c r="S14" s="370"/>
      <c r="T14" s="139">
        <f>基礎データ!K13</f>
        <v>44140</v>
      </c>
      <c r="U14" s="140">
        <f>基礎データ!L13</f>
        <v>0</v>
      </c>
      <c r="V14" s="140">
        <f>基礎データ!M13</f>
        <v>0</v>
      </c>
      <c r="W14" s="123"/>
      <c r="X14" s="413"/>
      <c r="Y14" s="54" t="s">
        <v>72</v>
      </c>
      <c r="Z14" s="319" t="str">
        <f>IF(基礎データ!E23="","",基礎データ!E23)</f>
        <v/>
      </c>
      <c r="AA14" s="319"/>
      <c r="AB14" s="319"/>
      <c r="AC14" s="319"/>
      <c r="AD14" s="319"/>
      <c r="AE14" s="319"/>
      <c r="AF14" s="319"/>
      <c r="AG14" s="320"/>
    </row>
    <row r="15" spans="1:33" ht="19.5" customHeight="1">
      <c r="A15" s="69" t="str">
        <f>基礎データ!C29&amp;" 　"&amp;基礎データ!D29&amp;基礎データ!E29</f>
        <v>1 　</v>
      </c>
      <c r="C15" s="66"/>
      <c r="E15" s="494"/>
      <c r="F15" s="495"/>
      <c r="G15" s="55">
        <v>1</v>
      </c>
      <c r="H15" s="467" t="str">
        <f>IF(C15&gt;0,VLOOKUP(C15,基礎データ!$C$29:$H$33,2),"")</f>
        <v/>
      </c>
      <c r="I15" s="468"/>
      <c r="J15" s="468"/>
      <c r="K15" s="467" t="str">
        <f>IF(C15&gt;0,VLOOKUP(C15,基礎データ!$C$29:$H$33,3),"")</f>
        <v/>
      </c>
      <c r="L15" s="468"/>
      <c r="M15" s="468"/>
      <c r="N15" s="361" t="str">
        <f>IF(C15="","",IF(基礎データ!F29="","",基礎データ!F29))</f>
        <v/>
      </c>
      <c r="O15" s="364"/>
      <c r="P15" s="467" t="str">
        <f>IF(C15&gt;0,VLOOKUP(C15,基礎データ!$C$29:$H$33,5),"")</f>
        <v/>
      </c>
      <c r="Q15" s="470"/>
      <c r="R15" s="467" t="str">
        <f>IF(C15&gt;0,VLOOKUP(C15,基礎データ!$C$29:$H$33,6),"")</f>
        <v/>
      </c>
      <c r="S15" s="468"/>
      <c r="T15" s="170"/>
      <c r="U15" s="171"/>
      <c r="V15" s="171"/>
      <c r="W15" s="121"/>
      <c r="X15" s="331" t="s">
        <v>324</v>
      </c>
      <c r="Y15" s="340"/>
      <c r="Z15" s="343" t="s">
        <v>326</v>
      </c>
      <c r="AA15" s="344"/>
      <c r="AB15" s="349" t="s">
        <v>325</v>
      </c>
      <c r="AC15" s="352"/>
      <c r="AD15" s="353"/>
      <c r="AE15" s="353"/>
      <c r="AF15" s="353"/>
      <c r="AG15" s="354"/>
    </row>
    <row r="16" spans="1:33" ht="19.5" customHeight="1">
      <c r="A16" s="69" t="str">
        <f>基礎データ!C30&amp;" 　"&amp;基礎データ!D30&amp;基礎データ!E30</f>
        <v>2 　</v>
      </c>
      <c r="C16" s="66"/>
      <c r="E16" s="494"/>
      <c r="F16" s="495"/>
      <c r="G16" s="55">
        <v>2</v>
      </c>
      <c r="H16" s="467" t="str">
        <f>IF(C16&gt;0,VLOOKUP(C16,基礎データ!$C$29:$H$33,2),"")</f>
        <v/>
      </c>
      <c r="I16" s="468"/>
      <c r="J16" s="468"/>
      <c r="K16" s="467" t="str">
        <f>IF(C16&gt;0,VLOOKUP(C16,基礎データ!$C$29:$H$33,3),"")</f>
        <v/>
      </c>
      <c r="L16" s="468"/>
      <c r="M16" s="470"/>
      <c r="N16" s="467" t="str">
        <f>IF(C16&gt;0,VLOOKUP(C16,基礎データ!$C$29:$H$33,4),"")</f>
        <v/>
      </c>
      <c r="O16" s="470"/>
      <c r="P16" s="467" t="str">
        <f>IF(C16&gt;0,VLOOKUP(C16,基礎データ!$C$29:$H$33,5),"")</f>
        <v/>
      </c>
      <c r="Q16" s="470"/>
      <c r="R16" s="467" t="str">
        <f>IF(C16&gt;0,VLOOKUP(C16,基礎データ!$C$29:$H$33,6),"")</f>
        <v/>
      </c>
      <c r="S16" s="468"/>
      <c r="T16" s="170"/>
      <c r="U16" s="171"/>
      <c r="V16" s="171"/>
      <c r="W16" s="121"/>
      <c r="X16" s="332"/>
      <c r="Y16" s="341"/>
      <c r="Z16" s="345"/>
      <c r="AA16" s="346"/>
      <c r="AB16" s="350"/>
      <c r="AC16" s="355"/>
      <c r="AD16" s="356"/>
      <c r="AE16" s="356"/>
      <c r="AF16" s="356"/>
      <c r="AG16" s="357"/>
    </row>
    <row r="17" spans="1:33" ht="19.5" customHeight="1">
      <c r="A17" s="69" t="str">
        <f>基礎データ!C31&amp;" 　"&amp;基礎データ!D31&amp;基礎データ!E31</f>
        <v>3 　</v>
      </c>
      <c r="C17" s="66"/>
      <c r="E17" s="494"/>
      <c r="F17" s="495"/>
      <c r="G17" s="55">
        <v>3</v>
      </c>
      <c r="H17" s="467" t="str">
        <f>IF(C17&gt;0,VLOOKUP(C17,基礎データ!$C$29:$H$33,2),"")</f>
        <v/>
      </c>
      <c r="I17" s="468"/>
      <c r="J17" s="468"/>
      <c r="K17" s="467" t="str">
        <f>IF(C17&gt;0,VLOOKUP(C17,基礎データ!$C$29:$H$33,3),"")</f>
        <v/>
      </c>
      <c r="L17" s="468"/>
      <c r="M17" s="470"/>
      <c r="N17" s="467" t="str">
        <f>IF(C17&gt;0,VLOOKUP(C17,基礎データ!$C$29:$H$33,4),"")</f>
        <v/>
      </c>
      <c r="O17" s="470"/>
      <c r="P17" s="467" t="str">
        <f>IF(C17&gt;0,VLOOKUP(C17,基礎データ!$C$29:$H$33,5),"")</f>
        <v/>
      </c>
      <c r="Q17" s="470"/>
      <c r="R17" s="467" t="str">
        <f>IF(C17&gt;0,VLOOKUP(C17,基礎データ!$C$29:$H$33,6),"")</f>
        <v/>
      </c>
      <c r="S17" s="468"/>
      <c r="T17" s="170"/>
      <c r="U17" s="171"/>
      <c r="V17" s="171"/>
      <c r="W17" s="121"/>
      <c r="X17" s="332"/>
      <c r="Y17" s="341"/>
      <c r="Z17" s="345"/>
      <c r="AA17" s="346"/>
      <c r="AB17" s="350"/>
      <c r="AC17" s="355"/>
      <c r="AD17" s="356"/>
      <c r="AE17" s="356"/>
      <c r="AF17" s="356"/>
      <c r="AG17" s="357"/>
    </row>
    <row r="18" spans="1:33" ht="19.5" customHeight="1">
      <c r="A18" s="69" t="str">
        <f>基礎データ!C32&amp;" 　"&amp;基礎データ!D32&amp;基礎データ!E32</f>
        <v>4 　</v>
      </c>
      <c r="C18" s="66"/>
      <c r="E18" s="494"/>
      <c r="F18" s="495"/>
      <c r="G18" s="65">
        <v>4</v>
      </c>
      <c r="H18" s="466" t="str">
        <f>IF(C18&gt;0,VLOOKUP(C18,基礎データ!$C$29:$H$33,2),"")</f>
        <v/>
      </c>
      <c r="I18" s="464"/>
      <c r="J18" s="464"/>
      <c r="K18" s="466" t="str">
        <f>IF(C18&gt;0,VLOOKUP(C18,基礎データ!$C$29:$H$33,3),"")</f>
        <v/>
      </c>
      <c r="L18" s="464"/>
      <c r="M18" s="465"/>
      <c r="N18" s="466" t="str">
        <f>IF(C18&gt;0,VLOOKUP(C18,基礎データ!$C$29:$H$33,4),"")</f>
        <v/>
      </c>
      <c r="O18" s="465"/>
      <c r="P18" s="466" t="str">
        <f>IF(C18&gt;0,VLOOKUP(C18,基礎データ!$C$29:$H$33,5),"")</f>
        <v/>
      </c>
      <c r="Q18" s="465"/>
      <c r="R18" s="466" t="str">
        <f>IF(C18&gt;0,VLOOKUP(C18,基礎データ!$C$29:$H$33,6),"")</f>
        <v/>
      </c>
      <c r="S18" s="464"/>
      <c r="T18" s="170"/>
      <c r="U18" s="171"/>
      <c r="V18" s="171"/>
      <c r="W18" s="122"/>
      <c r="X18" s="332"/>
      <c r="Y18" s="341"/>
      <c r="Z18" s="345"/>
      <c r="AA18" s="346"/>
      <c r="AB18" s="350"/>
      <c r="AC18" s="355"/>
      <c r="AD18" s="356"/>
      <c r="AE18" s="356"/>
      <c r="AF18" s="356"/>
      <c r="AG18" s="357"/>
    </row>
    <row r="19" spans="1:33" ht="19.5" customHeight="1" thickBot="1">
      <c r="A19" s="69" t="str">
        <f>基礎データ!C33&amp;" 　"&amp;基礎データ!D33&amp;基礎データ!E33</f>
        <v>5 　</v>
      </c>
      <c r="C19" s="66"/>
      <c r="E19" s="365"/>
      <c r="F19" s="368"/>
      <c r="G19" s="64">
        <v>5</v>
      </c>
      <c r="H19" s="501" t="str">
        <f>IF(C19&gt;0,VLOOKUP(C19,基礎データ!$C$29:$H$33,2),"")</f>
        <v/>
      </c>
      <c r="I19" s="500"/>
      <c r="J19" s="500"/>
      <c r="K19" s="501" t="str">
        <f>IF(C19&gt;0,VLOOKUP(C19,基礎データ!$C$29:$H$33,3),"")</f>
        <v/>
      </c>
      <c r="L19" s="500"/>
      <c r="M19" s="503"/>
      <c r="N19" s="501" t="str">
        <f>IF(C19&gt;0,VLOOKUP(C19,基礎データ!$C$29:$H$33,4),"")</f>
        <v/>
      </c>
      <c r="O19" s="503"/>
      <c r="P19" s="501" t="str">
        <f>IF(C19&gt;0,VLOOKUP(C19,基礎データ!$C$29:$H$33,5),"")</f>
        <v/>
      </c>
      <c r="Q19" s="503"/>
      <c r="R19" s="501" t="str">
        <f>IF(C19&gt;0,VLOOKUP(C19,基礎データ!$C$29:$H$33,6),"")</f>
        <v/>
      </c>
      <c r="S19" s="500"/>
      <c r="T19" s="172"/>
      <c r="U19" s="173"/>
      <c r="V19" s="173"/>
      <c r="W19" s="135"/>
      <c r="X19" s="333"/>
      <c r="Y19" s="342"/>
      <c r="Z19" s="347"/>
      <c r="AA19" s="348"/>
      <c r="AB19" s="351"/>
      <c r="AC19" s="358"/>
      <c r="AD19" s="359"/>
      <c r="AE19" s="359"/>
      <c r="AF19" s="359"/>
      <c r="AG19" s="360"/>
    </row>
    <row r="20" spans="1:33" ht="19.5" customHeight="1" thickBot="1">
      <c r="A20" s="69" t="str">
        <f>基礎データ!C34&amp;" 　"&amp;基礎データ!D34&amp;基礎データ!E34</f>
        <v xml:space="preserve"> 　</v>
      </c>
      <c r="B20" s="23"/>
      <c r="C20" s="71"/>
      <c r="D20" s="24"/>
      <c r="E20" s="25"/>
      <c r="F20" s="25"/>
      <c r="G20" s="25"/>
      <c r="H20" s="25"/>
      <c r="I20" s="22"/>
      <c r="J20" s="22"/>
      <c r="K20" s="22"/>
      <c r="L20" s="22"/>
      <c r="M20" s="22"/>
      <c r="N20" s="22"/>
      <c r="O20" s="22"/>
      <c r="P20" s="22"/>
      <c r="Q20" s="22"/>
      <c r="R20" s="22"/>
      <c r="S20" s="22"/>
      <c r="T20" s="22"/>
      <c r="U20" s="22"/>
      <c r="V20" s="22"/>
      <c r="W20" s="22"/>
      <c r="X20" s="26"/>
      <c r="Y20" s="21"/>
      <c r="Z20" s="21"/>
      <c r="AA20" s="21"/>
      <c r="AB20" s="21"/>
      <c r="AC20" s="21"/>
      <c r="AD20" s="21"/>
      <c r="AE20" s="21"/>
      <c r="AF20" s="21"/>
      <c r="AG20" s="21"/>
    </row>
    <row r="21" spans="1:33" s="27" customFormat="1" ht="36" customHeight="1">
      <c r="C21" s="391" t="s">
        <v>64</v>
      </c>
      <c r="D21" s="396"/>
      <c r="E21" s="482"/>
      <c r="F21" s="454" t="s">
        <v>67</v>
      </c>
      <c r="G21" s="455"/>
      <c r="H21" s="455"/>
      <c r="I21" s="455"/>
      <c r="J21" s="455"/>
      <c r="K21" s="455"/>
      <c r="L21" s="455"/>
      <c r="M21" s="455"/>
      <c r="N21" s="455"/>
      <c r="O21" s="455"/>
      <c r="P21" s="455"/>
      <c r="Q21" s="455"/>
      <c r="R21" s="484" t="s">
        <v>43</v>
      </c>
      <c r="S21" s="452" t="s">
        <v>3</v>
      </c>
      <c r="T21" s="452"/>
      <c r="U21" s="452"/>
      <c r="V21" s="452"/>
      <c r="W21" s="336" t="s">
        <v>4</v>
      </c>
      <c r="X21" s="336"/>
      <c r="Y21" s="336" t="s">
        <v>44</v>
      </c>
      <c r="Z21" s="336"/>
      <c r="AA21" s="336"/>
      <c r="AB21" s="336"/>
      <c r="AC21" s="336"/>
      <c r="AD21" s="336"/>
      <c r="AE21" s="336"/>
      <c r="AF21" s="336"/>
      <c r="AG21" s="337"/>
    </row>
    <row r="22" spans="1:33" s="27" customFormat="1" ht="39.75" customHeight="1">
      <c r="A22" s="28" t="s">
        <v>63</v>
      </c>
      <c r="C22" s="392"/>
      <c r="D22" s="397"/>
      <c r="E22" s="483"/>
      <c r="F22" s="486" t="s">
        <v>42</v>
      </c>
      <c r="G22" s="487"/>
      <c r="H22" s="487"/>
      <c r="I22" s="487"/>
      <c r="J22" s="487"/>
      <c r="K22" s="488"/>
      <c r="L22" s="489" t="s">
        <v>41</v>
      </c>
      <c r="M22" s="490"/>
      <c r="N22" s="490"/>
      <c r="O22" s="490"/>
      <c r="P22" s="490"/>
      <c r="Q22" s="491"/>
      <c r="R22" s="485"/>
      <c r="S22" s="453"/>
      <c r="T22" s="453"/>
      <c r="U22" s="453"/>
      <c r="V22" s="453"/>
      <c r="W22" s="324"/>
      <c r="X22" s="324"/>
      <c r="Y22" s="324"/>
      <c r="Z22" s="324"/>
      <c r="AA22" s="324"/>
      <c r="AB22" s="324"/>
      <c r="AC22" s="324"/>
      <c r="AD22" s="324"/>
      <c r="AE22" s="324"/>
      <c r="AF22" s="324"/>
      <c r="AG22" s="338"/>
    </row>
    <row r="23" spans="1:33" s="27" customFormat="1" ht="19.5" customHeight="1">
      <c r="A23" s="70" t="str">
        <f>基礎データ!C39&amp;" 　"&amp;基礎データ!D39&amp;基礎データ!E39</f>
        <v>1 　</v>
      </c>
      <c r="C23" s="18"/>
      <c r="D23" s="29"/>
      <c r="E23" s="56">
        <v>1</v>
      </c>
      <c r="F23" s="238" t="str">
        <f>IF(C23&gt;0,VLOOKUP(C23,基礎データ!$C$39:$L$108,2),"")</f>
        <v/>
      </c>
      <c r="G23" s="239"/>
      <c r="H23" s="239"/>
      <c r="I23" s="238" t="str">
        <f>IF(C23&gt;0,VLOOKUP(C23,基礎データ!$C$39:$L$108,3),"")</f>
        <v/>
      </c>
      <c r="J23" s="239"/>
      <c r="K23" s="239"/>
      <c r="L23" s="238" t="str">
        <f>IF(C23&gt;0,VLOOKUP(C23,基礎データ!$C$39:$L$108,4),"")</f>
        <v/>
      </c>
      <c r="M23" s="239"/>
      <c r="N23" s="239"/>
      <c r="O23" s="238" t="str">
        <f>IF(C23&gt;0,VLOOKUP(C23,基礎データ!$C$39:$L$108,5),"")</f>
        <v/>
      </c>
      <c r="P23" s="239"/>
      <c r="Q23" s="239"/>
      <c r="R23" s="19" t="str">
        <f>IF(C23&gt;0,VLOOKUP(C23,基礎データ!$C$39:$L$108,9),"")</f>
        <v/>
      </c>
      <c r="S23" s="451" t="str">
        <f>IF(C23&gt;0,VLOOKUP(C23,基礎データ!$C$39:$L$108,6)&amp;"."&amp;VLOOKUP(C23,基礎データ!$C$39:$L$108,7)&amp;"."&amp;VLOOKUP(C23,基礎データ!$C$39:$L$108,8,),"")</f>
        <v/>
      </c>
      <c r="T23" s="451"/>
      <c r="U23" s="451"/>
      <c r="V23" s="451"/>
      <c r="W23" s="451" t="str">
        <f>IF(C23&gt;0,VLOOKUP(C23,基礎データ!$C$39:$L$108,10),"")</f>
        <v/>
      </c>
      <c r="X23" s="451"/>
      <c r="Y23" s="326"/>
      <c r="Z23" s="326"/>
      <c r="AA23" s="326"/>
      <c r="AB23" s="326"/>
      <c r="AC23" s="326"/>
      <c r="AD23" s="326"/>
      <c r="AE23" s="326"/>
      <c r="AF23" s="326"/>
      <c r="AG23" s="327"/>
    </row>
    <row r="24" spans="1:33" s="27" customFormat="1" ht="19.5" customHeight="1">
      <c r="A24" s="70" t="str">
        <f>基礎データ!C40&amp;" 　"&amp;基礎データ!D40&amp;基礎データ!E40</f>
        <v>2 　</v>
      </c>
      <c r="C24" s="18"/>
      <c r="D24" s="29"/>
      <c r="E24" s="57">
        <v>2</v>
      </c>
      <c r="F24" s="243" t="str">
        <f>IF(C24&gt;0,VLOOKUP(C24,基礎データ!$C$39:$L$108,2),"")</f>
        <v/>
      </c>
      <c r="G24" s="244"/>
      <c r="H24" s="244"/>
      <c r="I24" s="243" t="str">
        <f>IF(C24&gt;0,VLOOKUP(C24,基礎データ!$C$39:$L$108,3),"")</f>
        <v/>
      </c>
      <c r="J24" s="244"/>
      <c r="K24" s="244"/>
      <c r="L24" s="243" t="str">
        <f>IF(C24&gt;0,VLOOKUP(C24,基礎データ!$C$39:$L$108,4),"")</f>
        <v/>
      </c>
      <c r="M24" s="244"/>
      <c r="N24" s="244"/>
      <c r="O24" s="243" t="str">
        <f>IF(C24&gt;0,VLOOKUP(C24,基礎データ!$C$39:$L$108,5),"")</f>
        <v/>
      </c>
      <c r="P24" s="244"/>
      <c r="Q24" s="244"/>
      <c r="R24" s="58" t="str">
        <f>IF(C24&gt;0,VLOOKUP(C24,基礎データ!$C$39:$L$108,9),"")</f>
        <v/>
      </c>
      <c r="S24" s="421" t="str">
        <f>IF(C24&gt;0,VLOOKUP(C24,基礎データ!$C$39:$L$108,6)&amp;"."&amp;VLOOKUP(C24,基礎データ!$C$39:$L$108,7)&amp;"."&amp;VLOOKUP(C24,基礎データ!$C$39:$L$108,8,),"")</f>
        <v/>
      </c>
      <c r="T24" s="421"/>
      <c r="U24" s="421"/>
      <c r="V24" s="421"/>
      <c r="W24" s="422" t="str">
        <f>IF(C24&gt;0,VLOOKUP(C24,基礎データ!$C$39:$L$108,10),"")</f>
        <v/>
      </c>
      <c r="X24" s="422"/>
      <c r="Y24" s="253"/>
      <c r="Z24" s="253"/>
      <c r="AA24" s="253"/>
      <c r="AB24" s="253"/>
      <c r="AC24" s="253"/>
      <c r="AD24" s="253"/>
      <c r="AE24" s="253"/>
      <c r="AF24" s="253"/>
      <c r="AG24" s="254"/>
    </row>
    <row r="25" spans="1:33" s="27" customFormat="1" ht="19.5" customHeight="1">
      <c r="A25" s="70" t="str">
        <f>基礎データ!C41&amp;" 　"&amp;基礎データ!D41&amp;基礎データ!E41</f>
        <v>3 　</v>
      </c>
      <c r="C25" s="18"/>
      <c r="D25" s="29"/>
      <c r="E25" s="59">
        <v>3</v>
      </c>
      <c r="F25" s="389" t="str">
        <f>IF(C25&gt;0,VLOOKUP(C25,基礎データ!$C$39:$L$108,2),"")</f>
        <v/>
      </c>
      <c r="G25" s="390"/>
      <c r="H25" s="390"/>
      <c r="I25" s="389" t="str">
        <f>IF(C25&gt;0,VLOOKUP(C25,基礎データ!$C$39:$L$108,3),"")</f>
        <v/>
      </c>
      <c r="J25" s="390"/>
      <c r="K25" s="390"/>
      <c r="L25" s="389" t="str">
        <f>IF(C25&gt;0,VLOOKUP(C25,基礎データ!$C$39:$L$108,4),"")</f>
        <v/>
      </c>
      <c r="M25" s="390"/>
      <c r="N25" s="390"/>
      <c r="O25" s="389" t="str">
        <f>IF(C25&gt;0,VLOOKUP(C25,基礎データ!$C$39:$L$108,5),"")</f>
        <v/>
      </c>
      <c r="P25" s="390"/>
      <c r="Q25" s="390"/>
      <c r="R25" s="49" t="str">
        <f>IF(C25&gt;0,VLOOKUP(C25,基礎データ!$C$39:$L$108,9),"")</f>
        <v/>
      </c>
      <c r="S25" s="445" t="str">
        <f>IF(C25&gt;0,VLOOKUP(C25,基礎データ!$C$39:$L$108,6)&amp;"."&amp;VLOOKUP(C25,基礎データ!$C$39:$L$108,7)&amp;"."&amp;VLOOKUP(C25,基礎データ!$C$39:$L$108,8,),"")</f>
        <v/>
      </c>
      <c r="T25" s="445"/>
      <c r="U25" s="445"/>
      <c r="V25" s="445"/>
      <c r="W25" s="445" t="str">
        <f>IF(C25&gt;0,VLOOKUP(C25,基礎データ!$C$39:$L$108,10),"")</f>
        <v/>
      </c>
      <c r="X25" s="445"/>
      <c r="Y25" s="258"/>
      <c r="Z25" s="258"/>
      <c r="AA25" s="258"/>
      <c r="AB25" s="258"/>
      <c r="AC25" s="258"/>
      <c r="AD25" s="258"/>
      <c r="AE25" s="258"/>
      <c r="AF25" s="258"/>
      <c r="AG25" s="259"/>
    </row>
    <row r="26" spans="1:33" s="27" customFormat="1" ht="19.5" customHeight="1">
      <c r="A26" s="70" t="str">
        <f>基礎データ!C42&amp;" 　"&amp;基礎データ!D42&amp;基礎データ!E42</f>
        <v>4 　</v>
      </c>
      <c r="C26" s="18"/>
      <c r="D26" s="29"/>
      <c r="E26" s="57">
        <v>4</v>
      </c>
      <c r="F26" s="243" t="str">
        <f>IF(C26&gt;0,VLOOKUP(C26,基礎データ!$C$39:$L$108,2),"")</f>
        <v/>
      </c>
      <c r="G26" s="244"/>
      <c r="H26" s="244"/>
      <c r="I26" s="243" t="str">
        <f>IF(C26&gt;0,VLOOKUP(C26,基礎データ!$C$39:$L$108,3),"")</f>
        <v/>
      </c>
      <c r="J26" s="244"/>
      <c r="K26" s="244"/>
      <c r="L26" s="243" t="str">
        <f>IF(C26&gt;0,VLOOKUP(C26,基礎データ!$C$39:$L$108,4),"")</f>
        <v/>
      </c>
      <c r="M26" s="244"/>
      <c r="N26" s="244"/>
      <c r="O26" s="243" t="str">
        <f>IF(C26&gt;0,VLOOKUP(C26,基礎データ!$C$39:$L$108,5),"")</f>
        <v/>
      </c>
      <c r="P26" s="244"/>
      <c r="Q26" s="244"/>
      <c r="R26" s="58" t="str">
        <f>IF(C26&gt;0,VLOOKUP(C26,基礎データ!$C$39:$L$108,9),"")</f>
        <v/>
      </c>
      <c r="S26" s="421" t="str">
        <f>IF(C26&gt;0,VLOOKUP(C26,基礎データ!$C$39:$L$108,6)&amp;"."&amp;VLOOKUP(C26,基礎データ!$C$39:$L$108,7)&amp;"."&amp;VLOOKUP(C26,基礎データ!$C$39:$L$108,8,),"")</f>
        <v/>
      </c>
      <c r="T26" s="421"/>
      <c r="U26" s="421"/>
      <c r="V26" s="421"/>
      <c r="W26" s="422" t="str">
        <f>IF(C26&gt;0,VLOOKUP(C26,基礎データ!$C$39:$L$108,10),"")</f>
        <v/>
      </c>
      <c r="X26" s="422"/>
      <c r="Y26" s="253"/>
      <c r="Z26" s="253"/>
      <c r="AA26" s="253"/>
      <c r="AB26" s="253"/>
      <c r="AC26" s="253"/>
      <c r="AD26" s="253"/>
      <c r="AE26" s="253"/>
      <c r="AF26" s="253"/>
      <c r="AG26" s="254"/>
    </row>
    <row r="27" spans="1:33" s="27" customFormat="1" ht="19.5" customHeight="1">
      <c r="A27" s="70" t="str">
        <f>基礎データ!C43&amp;" 　"&amp;基礎データ!D43&amp;基礎データ!E43</f>
        <v>5 　</v>
      </c>
      <c r="C27" s="18"/>
      <c r="D27" s="29"/>
      <c r="E27" s="59">
        <v>5</v>
      </c>
      <c r="F27" s="389" t="str">
        <f>IF(C27&gt;0,VLOOKUP(C27,基礎データ!$C$39:$L$108,2),"")</f>
        <v/>
      </c>
      <c r="G27" s="390"/>
      <c r="H27" s="390"/>
      <c r="I27" s="389" t="str">
        <f>IF(C27&gt;0,VLOOKUP(C27,基礎データ!$C$39:$L$108,3),"")</f>
        <v/>
      </c>
      <c r="J27" s="390"/>
      <c r="K27" s="390"/>
      <c r="L27" s="389" t="str">
        <f>IF(C27&gt;0,VLOOKUP(C27,基礎データ!$C$39:$L$108,4),"")</f>
        <v/>
      </c>
      <c r="M27" s="390"/>
      <c r="N27" s="390"/>
      <c r="O27" s="389" t="str">
        <f>IF(C27&gt;0,VLOOKUP(C27,基礎データ!$C$39:$L$108,5),"")</f>
        <v/>
      </c>
      <c r="P27" s="390"/>
      <c r="Q27" s="390"/>
      <c r="R27" s="49" t="str">
        <f>IF(C27&gt;0,VLOOKUP(C27,基礎データ!$C$39:$L$108,9),"")</f>
        <v/>
      </c>
      <c r="S27" s="445" t="str">
        <f>IF(C27&gt;0,VLOOKUP(C27,基礎データ!$C$39:$L$108,6)&amp;"."&amp;VLOOKUP(C27,基礎データ!$C$39:$L$108,7)&amp;"."&amp;VLOOKUP(C27,基礎データ!$C$39:$L$108,8,),"")</f>
        <v/>
      </c>
      <c r="T27" s="445"/>
      <c r="U27" s="445"/>
      <c r="V27" s="445"/>
      <c r="W27" s="445" t="str">
        <f>IF(C27&gt;0,VLOOKUP(C27,基礎データ!$C$39:$L$108,10),"")</f>
        <v/>
      </c>
      <c r="X27" s="445"/>
      <c r="Y27" s="258"/>
      <c r="Z27" s="258"/>
      <c r="AA27" s="258"/>
      <c r="AB27" s="258"/>
      <c r="AC27" s="258"/>
      <c r="AD27" s="258"/>
      <c r="AE27" s="258"/>
      <c r="AF27" s="258"/>
      <c r="AG27" s="259"/>
    </row>
    <row r="28" spans="1:33" s="27" customFormat="1" ht="19.5" customHeight="1">
      <c r="A28" s="70" t="str">
        <f>基礎データ!C44&amp;" 　"&amp;基礎データ!D44&amp;基礎データ!E44</f>
        <v>6 　</v>
      </c>
      <c r="C28" s="18"/>
      <c r="D28" s="29"/>
      <c r="E28" s="57">
        <v>6</v>
      </c>
      <c r="F28" s="243" t="str">
        <f>IF(C28&gt;0,VLOOKUP(C28,基礎データ!$C$39:$L$108,2),"")</f>
        <v/>
      </c>
      <c r="G28" s="244"/>
      <c r="H28" s="244"/>
      <c r="I28" s="243" t="str">
        <f>IF(C28&gt;0,VLOOKUP(C28,基礎データ!$C$39:$L$108,3),"")</f>
        <v/>
      </c>
      <c r="J28" s="244"/>
      <c r="K28" s="244"/>
      <c r="L28" s="243" t="str">
        <f>IF(C28&gt;0,VLOOKUP(C28,基礎データ!$C$39:$L$108,4),"")</f>
        <v/>
      </c>
      <c r="M28" s="244"/>
      <c r="N28" s="244"/>
      <c r="O28" s="243" t="str">
        <f>IF(C28&gt;0,VLOOKUP(C28,基礎データ!$C$39:$L$108,5),"")</f>
        <v/>
      </c>
      <c r="P28" s="244"/>
      <c r="Q28" s="244"/>
      <c r="R28" s="58" t="str">
        <f>IF(C28&gt;0,VLOOKUP(C28,基礎データ!$C$39:$L$108,9),"")</f>
        <v/>
      </c>
      <c r="S28" s="421" t="str">
        <f>IF(C28&gt;0,VLOOKUP(C28,基礎データ!$C$39:$L$108,6)&amp;"."&amp;VLOOKUP(C28,基礎データ!$C$39:$L$108,7)&amp;"."&amp;VLOOKUP(C28,基礎データ!$C$39:$L$108,8,),"")</f>
        <v/>
      </c>
      <c r="T28" s="421"/>
      <c r="U28" s="421"/>
      <c r="V28" s="421"/>
      <c r="W28" s="422" t="str">
        <f>IF(C28&gt;0,VLOOKUP(C28,基礎データ!$C$39:$L$108,10),"")</f>
        <v/>
      </c>
      <c r="X28" s="422"/>
      <c r="Y28" s="253"/>
      <c r="Z28" s="253"/>
      <c r="AA28" s="253"/>
      <c r="AB28" s="253"/>
      <c r="AC28" s="253"/>
      <c r="AD28" s="253"/>
      <c r="AE28" s="253"/>
      <c r="AF28" s="253"/>
      <c r="AG28" s="254"/>
    </row>
    <row r="29" spans="1:33" s="27" customFormat="1" ht="19.5" customHeight="1">
      <c r="A29" s="70" t="str">
        <f>基礎データ!C45&amp;" 　"&amp;基礎データ!D45&amp;基礎データ!E45</f>
        <v>7 　</v>
      </c>
      <c r="C29" s="18"/>
      <c r="D29" s="29"/>
      <c r="E29" s="59">
        <v>7</v>
      </c>
      <c r="F29" s="462" t="str">
        <f>IF(C29&gt;0,VLOOKUP(C29,基礎データ!$C$39:$L$108,2),"")</f>
        <v/>
      </c>
      <c r="G29" s="463"/>
      <c r="H29" s="463"/>
      <c r="I29" s="389" t="str">
        <f>IF(C29&gt;0,VLOOKUP(C29,基礎データ!$C$39:$L$108,3),"")</f>
        <v/>
      </c>
      <c r="J29" s="390"/>
      <c r="K29" s="390"/>
      <c r="L29" s="389" t="str">
        <f>IF(C29&gt;0,VLOOKUP(C29,基礎データ!$C$39:$L$108,4),"")</f>
        <v/>
      </c>
      <c r="M29" s="390"/>
      <c r="N29" s="390"/>
      <c r="O29" s="389" t="str">
        <f>IF(C29&gt;0,VLOOKUP(C29,基礎データ!$C$39:$L$108,5),"")</f>
        <v/>
      </c>
      <c r="P29" s="390"/>
      <c r="Q29" s="390"/>
      <c r="R29" s="49" t="str">
        <f>IF(C29&gt;0,VLOOKUP(C29,基礎データ!$C$39:$L$108,9),"")</f>
        <v/>
      </c>
      <c r="S29" s="445" t="str">
        <f>IF(C29&gt;0,VLOOKUP(C29,基礎データ!$C$39:$L$108,6)&amp;"."&amp;VLOOKUP(C29,基礎データ!$C$39:$L$108,7)&amp;"."&amp;VLOOKUP(C29,基礎データ!$C$39:$L$108,8,),"")</f>
        <v/>
      </c>
      <c r="T29" s="445"/>
      <c r="U29" s="445"/>
      <c r="V29" s="445"/>
      <c r="W29" s="445" t="str">
        <f>IF(C29&gt;0,VLOOKUP(C29,基礎データ!$C$39:$L$108,10),"")</f>
        <v/>
      </c>
      <c r="X29" s="445"/>
      <c r="Y29" s="258"/>
      <c r="Z29" s="258"/>
      <c r="AA29" s="258"/>
      <c r="AB29" s="258"/>
      <c r="AC29" s="258"/>
      <c r="AD29" s="258"/>
      <c r="AE29" s="258"/>
      <c r="AF29" s="258"/>
      <c r="AG29" s="259"/>
    </row>
    <row r="30" spans="1:33" s="27" customFormat="1" ht="19.5" customHeight="1" thickBot="1">
      <c r="A30" s="70" t="str">
        <f>基礎データ!C46&amp;" 　"&amp;基礎データ!D46&amp;基礎データ!E46</f>
        <v>8 　</v>
      </c>
      <c r="C30" s="18"/>
      <c r="D30" s="29"/>
      <c r="E30" s="60">
        <v>8</v>
      </c>
      <c r="F30" s="299" t="str">
        <f>IF(C30&gt;0,VLOOKUP(C30,基礎データ!$C$39:$L$108,2),"")</f>
        <v/>
      </c>
      <c r="G30" s="300"/>
      <c r="H30" s="300"/>
      <c r="I30" s="299" t="str">
        <f>IF(C30&gt;0,VLOOKUP(C30,基礎データ!$C$39:$L$108,3),"")</f>
        <v/>
      </c>
      <c r="J30" s="300"/>
      <c r="K30" s="300"/>
      <c r="L30" s="299" t="str">
        <f>IF(C30&gt;0,VLOOKUP(C30,基礎データ!$C$39:$L$108,4),"")</f>
        <v/>
      </c>
      <c r="M30" s="300"/>
      <c r="N30" s="300"/>
      <c r="O30" s="299" t="str">
        <f>IF(C30&gt;0,VLOOKUP(C30,基礎データ!$C$39:$L$108,5),"")</f>
        <v/>
      </c>
      <c r="P30" s="300"/>
      <c r="Q30" s="300"/>
      <c r="R30" s="61" t="str">
        <f>IF(C30&gt;0,VLOOKUP(C30,基礎データ!$C$39:$L$108,9),"")</f>
        <v/>
      </c>
      <c r="S30" s="447" t="str">
        <f>IF(C30&gt;0,VLOOKUP(C30,基礎データ!$C$39:$L$108,6)&amp;"."&amp;VLOOKUP(C30,基礎データ!$C$39:$L$108,7)&amp;"."&amp;VLOOKUP(C30,基礎データ!$C$39:$L$108,8,),"")</f>
        <v/>
      </c>
      <c r="T30" s="447"/>
      <c r="U30" s="447"/>
      <c r="V30" s="447"/>
      <c r="W30" s="448" t="str">
        <f>IF(C30&gt;0,VLOOKUP(C30,基礎データ!$C$39:$L$108,10),"")</f>
        <v/>
      </c>
      <c r="X30" s="448"/>
      <c r="Y30" s="251"/>
      <c r="Z30" s="251"/>
      <c r="AA30" s="251"/>
      <c r="AB30" s="251"/>
      <c r="AC30" s="251"/>
      <c r="AD30" s="251"/>
      <c r="AE30" s="251"/>
      <c r="AF30" s="251"/>
      <c r="AG30" s="252"/>
    </row>
    <row r="31" spans="1:33" s="27" customFormat="1" ht="16.5" customHeight="1">
      <c r="A31" s="70" t="str">
        <f>基礎データ!C47&amp;" 　"&amp;基礎データ!D47&amp;基礎データ!E47</f>
        <v>9 　</v>
      </c>
      <c r="C31" s="20"/>
      <c r="D31" s="29"/>
      <c r="E31" s="504"/>
      <c r="F31" s="454" t="s">
        <v>68</v>
      </c>
      <c r="G31" s="455"/>
      <c r="H31" s="455"/>
      <c r="I31" s="455"/>
      <c r="J31" s="455"/>
      <c r="K31" s="455"/>
      <c r="L31" s="455"/>
      <c r="M31" s="455"/>
      <c r="N31" s="455"/>
      <c r="O31" s="455"/>
      <c r="P31" s="455"/>
      <c r="Q31" s="455"/>
      <c r="R31" s="373" t="s">
        <v>77</v>
      </c>
      <c r="S31" s="452" t="s">
        <v>3</v>
      </c>
      <c r="T31" s="452"/>
      <c r="U31" s="452"/>
      <c r="V31" s="452"/>
      <c r="W31" s="336" t="s">
        <v>4</v>
      </c>
      <c r="X31" s="336"/>
      <c r="Y31" s="336" t="s">
        <v>44</v>
      </c>
      <c r="Z31" s="336"/>
      <c r="AA31" s="336"/>
      <c r="AB31" s="336"/>
      <c r="AC31" s="336"/>
      <c r="AD31" s="336"/>
      <c r="AE31" s="336"/>
      <c r="AF31" s="336"/>
      <c r="AG31" s="337"/>
    </row>
    <row r="32" spans="1:33" s="27" customFormat="1" ht="16.5" customHeight="1">
      <c r="A32" s="70" t="str">
        <f>基礎データ!C48&amp;" 　"&amp;基礎データ!D48&amp;基礎データ!E48</f>
        <v>10 　</v>
      </c>
      <c r="C32" s="20"/>
      <c r="D32" s="29"/>
      <c r="E32" s="505"/>
      <c r="F32" s="486" t="s">
        <v>42</v>
      </c>
      <c r="G32" s="487"/>
      <c r="H32" s="487"/>
      <c r="I32" s="487"/>
      <c r="J32" s="487"/>
      <c r="K32" s="488"/>
      <c r="L32" s="489" t="s">
        <v>41</v>
      </c>
      <c r="M32" s="490"/>
      <c r="N32" s="490"/>
      <c r="O32" s="490"/>
      <c r="P32" s="490"/>
      <c r="Q32" s="491"/>
      <c r="R32" s="374"/>
      <c r="S32" s="453"/>
      <c r="T32" s="453"/>
      <c r="U32" s="453"/>
      <c r="V32" s="453"/>
      <c r="W32" s="324"/>
      <c r="X32" s="324"/>
      <c r="Y32" s="324"/>
      <c r="Z32" s="324"/>
      <c r="AA32" s="324"/>
      <c r="AB32" s="324"/>
      <c r="AC32" s="324"/>
      <c r="AD32" s="324"/>
      <c r="AE32" s="324"/>
      <c r="AF32" s="324"/>
      <c r="AG32" s="338"/>
    </row>
    <row r="33" spans="1:33" s="27" customFormat="1" ht="19.5" customHeight="1">
      <c r="A33" s="70" t="str">
        <f>基礎データ!C49&amp;" 　"&amp;基礎データ!D49&amp;基礎データ!E49</f>
        <v>11 　</v>
      </c>
      <c r="C33" s="18"/>
      <c r="D33" s="29"/>
      <c r="E33" s="56">
        <v>1</v>
      </c>
      <c r="F33" s="238" t="str">
        <f>IF(C33&gt;0,VLOOKUP(C33,基礎データ!$C$39:$L$108,2),"")</f>
        <v/>
      </c>
      <c r="G33" s="239"/>
      <c r="H33" s="239"/>
      <c r="I33" s="238" t="str">
        <f>IF(C33&gt;0,VLOOKUP(C33,基礎データ!$C$39:$L$108,3),"")</f>
        <v/>
      </c>
      <c r="J33" s="239"/>
      <c r="K33" s="239"/>
      <c r="L33" s="238" t="str">
        <f>IF(C33&gt;0,VLOOKUP(C33,基礎データ!$C$39:$L$108,4),"")</f>
        <v/>
      </c>
      <c r="M33" s="239"/>
      <c r="N33" s="239"/>
      <c r="O33" s="238" t="str">
        <f>IF(C33&gt;0,VLOOKUP(C33,基礎データ!$C$39:$L$108,5),"")</f>
        <v/>
      </c>
      <c r="P33" s="239"/>
      <c r="Q33" s="239"/>
      <c r="R33" s="19" t="str">
        <f>IF(C33&gt;0,VLOOKUP(C33,基礎データ!$C$39:$L$108,9),"")</f>
        <v/>
      </c>
      <c r="S33" s="451" t="str">
        <f>IF(C33&gt;0,VLOOKUP(C33,基礎データ!$C$39:$L$108,6)&amp;"."&amp;VLOOKUP(C33,基礎データ!$C$39:$L$108,7)&amp;"."&amp;VLOOKUP(C33,基礎データ!$C$39:$L$108,8,),"")</f>
        <v/>
      </c>
      <c r="T33" s="451"/>
      <c r="U33" s="451"/>
      <c r="V33" s="451"/>
      <c r="W33" s="451" t="str">
        <f>IF(C33&gt;0,VLOOKUP(C33,基礎データ!$C$39:$L$108,10),"")</f>
        <v/>
      </c>
      <c r="X33" s="451"/>
      <c r="Y33" s="326"/>
      <c r="Z33" s="326"/>
      <c r="AA33" s="326"/>
      <c r="AB33" s="326"/>
      <c r="AC33" s="326"/>
      <c r="AD33" s="326"/>
      <c r="AE33" s="326"/>
      <c r="AF33" s="326"/>
      <c r="AG33" s="327"/>
    </row>
    <row r="34" spans="1:33" s="27" customFormat="1" ht="19.5" customHeight="1">
      <c r="A34" s="70" t="str">
        <f>基礎データ!C50&amp;" 　"&amp;基礎データ!D50&amp;基礎データ!E50</f>
        <v>12 　</v>
      </c>
      <c r="C34" s="18"/>
      <c r="D34" s="29"/>
      <c r="E34" s="57">
        <v>2</v>
      </c>
      <c r="F34" s="243" t="str">
        <f>IF(C34&gt;0,VLOOKUP(C34,基礎データ!$C$39:$L$108,2),"")</f>
        <v/>
      </c>
      <c r="G34" s="244"/>
      <c r="H34" s="244"/>
      <c r="I34" s="243" t="str">
        <f>IF(C34&gt;0,VLOOKUP(C34,基礎データ!$C$39:$L$108,3),"")</f>
        <v/>
      </c>
      <c r="J34" s="244"/>
      <c r="K34" s="244"/>
      <c r="L34" s="243" t="str">
        <f>IF(C34&gt;0,VLOOKUP(C34,基礎データ!$C$39:$L$108,4),"")</f>
        <v/>
      </c>
      <c r="M34" s="244"/>
      <c r="N34" s="244"/>
      <c r="O34" s="243" t="str">
        <f>IF(C34&gt;0,VLOOKUP(C34,基礎データ!$C$39:$L$108,5),"")</f>
        <v/>
      </c>
      <c r="P34" s="244"/>
      <c r="Q34" s="244"/>
      <c r="R34" s="58" t="str">
        <f>IF(C34&gt;0,VLOOKUP(C34,基礎データ!$C$39:$L$108,9),"")</f>
        <v/>
      </c>
      <c r="S34" s="421" t="str">
        <f>IF(C34&gt;0,VLOOKUP(C34,基礎データ!$C$39:$L$108,6)&amp;"."&amp;VLOOKUP(C34,基礎データ!$C$39:$L$108,7)&amp;"."&amp;VLOOKUP(C34,基礎データ!$C$39:$L$108,8,),"")</f>
        <v/>
      </c>
      <c r="T34" s="421"/>
      <c r="U34" s="421"/>
      <c r="V34" s="421"/>
      <c r="W34" s="422" t="str">
        <f>IF(C34&gt;0,VLOOKUP(C34,基礎データ!$C$39:$L$108,10),"")</f>
        <v/>
      </c>
      <c r="X34" s="422"/>
      <c r="Y34" s="253"/>
      <c r="Z34" s="253"/>
      <c r="AA34" s="253"/>
      <c r="AB34" s="253"/>
      <c r="AC34" s="253"/>
      <c r="AD34" s="253"/>
      <c r="AE34" s="253"/>
      <c r="AF34" s="253"/>
      <c r="AG34" s="254"/>
    </row>
    <row r="35" spans="1:33" s="27" customFormat="1" ht="19.5" customHeight="1">
      <c r="A35" s="70" t="str">
        <f>基礎データ!C51&amp;" 　"&amp;基礎データ!D51&amp;基礎データ!E51</f>
        <v>13 　</v>
      </c>
      <c r="C35" s="18"/>
      <c r="D35" s="29"/>
      <c r="E35" s="59">
        <v>3</v>
      </c>
      <c r="F35" s="389" t="str">
        <f>IF(C35&gt;0,VLOOKUP(C35,基礎データ!$C$39:$L$108,2),"")</f>
        <v/>
      </c>
      <c r="G35" s="390"/>
      <c r="H35" s="390"/>
      <c r="I35" s="389" t="str">
        <f>IF(C35&gt;0,VLOOKUP(C35,基礎データ!$C$39:$L$108,3),"")</f>
        <v/>
      </c>
      <c r="J35" s="390"/>
      <c r="K35" s="390"/>
      <c r="L35" s="389" t="str">
        <f>IF(C35&gt;0,VLOOKUP(C35,基礎データ!$C$39:$L$108,4),"")</f>
        <v/>
      </c>
      <c r="M35" s="390"/>
      <c r="N35" s="390"/>
      <c r="O35" s="389" t="str">
        <f>IF(C35&gt;0,VLOOKUP(C35,基礎データ!$C$39:$L$108,5),"")</f>
        <v/>
      </c>
      <c r="P35" s="390"/>
      <c r="Q35" s="390"/>
      <c r="R35" s="49" t="str">
        <f>IF(C35&gt;0,VLOOKUP(C35,基礎データ!$C$39:$L$108,9),"")</f>
        <v/>
      </c>
      <c r="S35" s="445" t="str">
        <f>IF(C35&gt;0,VLOOKUP(C35,基礎データ!$C$39:$L$108,6)&amp;"."&amp;VLOOKUP(C35,基礎データ!$C$39:$L$108,7)&amp;"."&amp;VLOOKUP(C35,基礎データ!$C$39:$L$108,8,),"")</f>
        <v/>
      </c>
      <c r="T35" s="445"/>
      <c r="U35" s="445"/>
      <c r="V35" s="445"/>
      <c r="W35" s="445" t="str">
        <f>IF(C35&gt;0,VLOOKUP(C35,基礎データ!$C$39:$L$108,10),"")</f>
        <v/>
      </c>
      <c r="X35" s="445"/>
      <c r="Y35" s="258"/>
      <c r="Z35" s="258"/>
      <c r="AA35" s="258"/>
      <c r="AB35" s="258"/>
      <c r="AC35" s="258"/>
      <c r="AD35" s="258"/>
      <c r="AE35" s="258"/>
      <c r="AF35" s="258"/>
      <c r="AG35" s="259"/>
    </row>
    <row r="36" spans="1:33" s="27" customFormat="1" ht="19.5" customHeight="1">
      <c r="A36" s="70" t="str">
        <f>基礎データ!C52&amp;" 　"&amp;基礎データ!D52&amp;基礎データ!E52</f>
        <v>14 　</v>
      </c>
      <c r="C36" s="18"/>
      <c r="D36" s="29"/>
      <c r="E36" s="57">
        <v>4</v>
      </c>
      <c r="F36" s="243" t="str">
        <f>IF(C36&gt;0,VLOOKUP(C36,基礎データ!$C$39:$L$108,2),"")</f>
        <v/>
      </c>
      <c r="G36" s="244"/>
      <c r="H36" s="244"/>
      <c r="I36" s="243" t="str">
        <f>IF(C36&gt;0,VLOOKUP(C36,基礎データ!$C$39:$L$108,3),"")</f>
        <v/>
      </c>
      <c r="J36" s="244"/>
      <c r="K36" s="244"/>
      <c r="L36" s="243" t="str">
        <f>IF(C36&gt;0,VLOOKUP(C36,基礎データ!$C$39:$L$108,4),"")</f>
        <v/>
      </c>
      <c r="M36" s="244"/>
      <c r="N36" s="244"/>
      <c r="O36" s="243" t="str">
        <f>IF(C36&gt;0,VLOOKUP(C36,基礎データ!$C$39:$L$108,5),"")</f>
        <v/>
      </c>
      <c r="P36" s="244"/>
      <c r="Q36" s="244"/>
      <c r="R36" s="58" t="str">
        <f>IF(C36&gt;0,VLOOKUP(C36,基礎データ!$C$39:$L$108,9),"")</f>
        <v/>
      </c>
      <c r="S36" s="421" t="str">
        <f>IF(C36&gt;0,VLOOKUP(C36,基礎データ!$C$39:$L$108,6)&amp;"."&amp;VLOOKUP(C36,基礎データ!$C$39:$L$108,7)&amp;"."&amp;VLOOKUP(C36,基礎データ!$C$39:$L$108,8,),"")</f>
        <v/>
      </c>
      <c r="T36" s="421"/>
      <c r="U36" s="421"/>
      <c r="V36" s="421"/>
      <c r="W36" s="422" t="str">
        <f>IF(C36&gt;0,VLOOKUP(C36,基礎データ!$C$39:$L$108,10),"")</f>
        <v/>
      </c>
      <c r="X36" s="422"/>
      <c r="Y36" s="253"/>
      <c r="Z36" s="253"/>
      <c r="AA36" s="253"/>
      <c r="AB36" s="253"/>
      <c r="AC36" s="253"/>
      <c r="AD36" s="253"/>
      <c r="AE36" s="253"/>
      <c r="AF36" s="253"/>
      <c r="AG36" s="254"/>
    </row>
    <row r="37" spans="1:33" ht="19.5" customHeight="1">
      <c r="A37" s="70" t="str">
        <f>基礎データ!C53&amp;" 　"&amp;基礎データ!D53&amp;基礎データ!E53</f>
        <v>15 　</v>
      </c>
      <c r="C37" s="18"/>
      <c r="D37" s="29"/>
      <c r="E37" s="59">
        <v>5</v>
      </c>
      <c r="F37" s="389" t="str">
        <f>IF(C37&gt;0,VLOOKUP(C37,基礎データ!$C$39:$L$108,2),"")</f>
        <v/>
      </c>
      <c r="G37" s="390"/>
      <c r="H37" s="390"/>
      <c r="I37" s="389" t="str">
        <f>IF(C37&gt;0,VLOOKUP(C37,基礎データ!$C$39:$L$108,3),"")</f>
        <v/>
      </c>
      <c r="J37" s="390"/>
      <c r="K37" s="390"/>
      <c r="L37" s="389" t="str">
        <f>IF(C37&gt;0,VLOOKUP(C37,基礎データ!$C$39:$L$108,4),"")</f>
        <v/>
      </c>
      <c r="M37" s="390"/>
      <c r="N37" s="390"/>
      <c r="O37" s="389" t="str">
        <f>IF(C37&gt;0,VLOOKUP(C37,基礎データ!$C$39:$L$108,5),"")</f>
        <v/>
      </c>
      <c r="P37" s="390"/>
      <c r="Q37" s="390"/>
      <c r="R37" s="49" t="str">
        <f>IF(C37&gt;0,VLOOKUP(C37,基礎データ!$C$39:$L$108,9),"")</f>
        <v/>
      </c>
      <c r="S37" s="445" t="str">
        <f>IF(C37&gt;0,VLOOKUP(C37,基礎データ!$C$39:$L$108,6)&amp;"."&amp;VLOOKUP(C37,基礎データ!$C$39:$L$108,7)&amp;"."&amp;VLOOKUP(C37,基礎データ!$C$39:$L$108,8,),"")</f>
        <v/>
      </c>
      <c r="T37" s="445"/>
      <c r="U37" s="445"/>
      <c r="V37" s="445"/>
      <c r="W37" s="445" t="str">
        <f>IF(C37&gt;0,VLOOKUP(C37,基礎データ!$C$39:$L$108,10),"")</f>
        <v/>
      </c>
      <c r="X37" s="445"/>
      <c r="Y37" s="258"/>
      <c r="Z37" s="258"/>
      <c r="AA37" s="258"/>
      <c r="AB37" s="258"/>
      <c r="AC37" s="258"/>
      <c r="AD37" s="258"/>
      <c r="AE37" s="258"/>
      <c r="AF37" s="258"/>
      <c r="AG37" s="259"/>
    </row>
    <row r="38" spans="1:33" s="27" customFormat="1" ht="19.5" customHeight="1">
      <c r="A38" s="70" t="str">
        <f>基礎データ!C54&amp;" 　"&amp;基礎データ!D54&amp;基礎データ!E54</f>
        <v>16 　</v>
      </c>
      <c r="C38" s="18"/>
      <c r="D38" s="29"/>
      <c r="E38" s="57">
        <v>6</v>
      </c>
      <c r="F38" s="243" t="str">
        <f>IF(C38&gt;0,VLOOKUP(C38,基礎データ!$C$39:$L$108,2),"")</f>
        <v/>
      </c>
      <c r="G38" s="244"/>
      <c r="H38" s="244"/>
      <c r="I38" s="243" t="str">
        <f>IF(C38&gt;0,VLOOKUP(C38,基礎データ!$C$39:$L$108,3),"")</f>
        <v/>
      </c>
      <c r="J38" s="244"/>
      <c r="K38" s="244"/>
      <c r="L38" s="243" t="str">
        <f>IF(C38&gt;0,VLOOKUP(C38,基礎データ!$C$39:$L$108,4),"")</f>
        <v/>
      </c>
      <c r="M38" s="244"/>
      <c r="N38" s="244"/>
      <c r="O38" s="243" t="str">
        <f>IF(C38&gt;0,VLOOKUP(C38,基礎データ!$C$39:$L$108,5),"")</f>
        <v/>
      </c>
      <c r="P38" s="244"/>
      <c r="Q38" s="244"/>
      <c r="R38" s="58" t="str">
        <f>IF(C38&gt;0,VLOOKUP(C38,基礎データ!$C$39:$L$108,9),"")</f>
        <v/>
      </c>
      <c r="S38" s="421" t="str">
        <f>IF(C38&gt;0,VLOOKUP(C38,基礎データ!$C$39:$L$108,6)&amp;"."&amp;VLOOKUP(C38,基礎データ!$C$39:$L$108,7)&amp;"."&amp;VLOOKUP(C38,基礎データ!$C$39:$L$108,8,),"")</f>
        <v/>
      </c>
      <c r="T38" s="421"/>
      <c r="U38" s="421"/>
      <c r="V38" s="421"/>
      <c r="W38" s="422" t="str">
        <f>IF(C38&gt;0,VLOOKUP(C38,基礎データ!$C$39:$L$108,10),"")</f>
        <v/>
      </c>
      <c r="X38" s="422"/>
      <c r="Y38" s="253"/>
      <c r="Z38" s="253"/>
      <c r="AA38" s="253"/>
      <c r="AB38" s="253"/>
      <c r="AC38" s="253"/>
      <c r="AD38" s="253"/>
      <c r="AE38" s="253"/>
      <c r="AF38" s="253"/>
      <c r="AG38" s="254"/>
    </row>
    <row r="39" spans="1:33" s="27" customFormat="1" ht="19.5" customHeight="1">
      <c r="A39" s="70" t="str">
        <f>基礎データ!C55&amp;" 　"&amp;基礎データ!D55&amp;基礎データ!E55</f>
        <v>17 　</v>
      </c>
      <c r="C39" s="18"/>
      <c r="D39" s="29"/>
      <c r="E39" s="59">
        <v>7</v>
      </c>
      <c r="F39" s="389" t="str">
        <f>IF(C39&gt;0,VLOOKUP(C39,基礎データ!$C$39:$L$108,2),"")</f>
        <v/>
      </c>
      <c r="G39" s="390"/>
      <c r="H39" s="390"/>
      <c r="I39" s="389" t="str">
        <f>IF(C39&gt;0,VLOOKUP(C39,基礎データ!$C$39:$L$108,3),"")</f>
        <v/>
      </c>
      <c r="J39" s="390"/>
      <c r="K39" s="390"/>
      <c r="L39" s="389" t="str">
        <f>IF(C39&gt;0,VLOOKUP(C39,基礎データ!$C$39:$L$108,4),"")</f>
        <v/>
      </c>
      <c r="M39" s="390"/>
      <c r="N39" s="390"/>
      <c r="O39" s="389" t="str">
        <f>IF(C39&gt;0,VLOOKUP(C39,基礎データ!$C$39:$L$108,5),"")</f>
        <v/>
      </c>
      <c r="P39" s="390"/>
      <c r="Q39" s="390"/>
      <c r="R39" s="49" t="str">
        <f>IF(C39&gt;0,VLOOKUP(C39,基礎データ!$C$39:$L$108,9),"")</f>
        <v/>
      </c>
      <c r="S39" s="445" t="str">
        <f>IF(C39&gt;0,VLOOKUP(C39,基礎データ!$C$39:$L$108,6)&amp;"."&amp;VLOOKUP(C39,基礎データ!$C$39:$L$108,7)&amp;"."&amp;VLOOKUP(C39,基礎データ!$C$39:$L$108,8,),"")</f>
        <v/>
      </c>
      <c r="T39" s="445"/>
      <c r="U39" s="445"/>
      <c r="V39" s="445"/>
      <c r="W39" s="445" t="str">
        <f>IF(C39&gt;0,VLOOKUP(C39,基礎データ!$C$39:$L$108,10),"")</f>
        <v/>
      </c>
      <c r="X39" s="445"/>
      <c r="Y39" s="258"/>
      <c r="Z39" s="258"/>
      <c r="AA39" s="258"/>
      <c r="AB39" s="258"/>
      <c r="AC39" s="258"/>
      <c r="AD39" s="258"/>
      <c r="AE39" s="258"/>
      <c r="AF39" s="258"/>
      <c r="AG39" s="259"/>
    </row>
    <row r="40" spans="1:33" s="27" customFormat="1" ht="19.5" customHeight="1">
      <c r="A40" s="70" t="str">
        <f>基礎データ!C56&amp;" 　"&amp;基礎データ!D56&amp;基礎データ!E56</f>
        <v>18 　</v>
      </c>
      <c r="C40" s="18"/>
      <c r="D40" s="29"/>
      <c r="E40" s="57">
        <v>8</v>
      </c>
      <c r="F40" s="243" t="str">
        <f>IF(C40&gt;0,VLOOKUP(C40,基礎データ!$C$39:$L$108,2),"")</f>
        <v/>
      </c>
      <c r="G40" s="244"/>
      <c r="H40" s="244"/>
      <c r="I40" s="243" t="str">
        <f>IF(C40&gt;0,VLOOKUP(C40,基礎データ!$C$39:$L$108,3),"")</f>
        <v/>
      </c>
      <c r="J40" s="244"/>
      <c r="K40" s="244"/>
      <c r="L40" s="243" t="str">
        <f>IF(C40&gt;0,VLOOKUP(C40,基礎データ!$C$39:$L$108,4),"")</f>
        <v/>
      </c>
      <c r="M40" s="244"/>
      <c r="N40" s="244"/>
      <c r="O40" s="243" t="str">
        <f>IF(C40&gt;0,VLOOKUP(C40,基礎データ!$C$39:$L$108,5),"")</f>
        <v/>
      </c>
      <c r="P40" s="244"/>
      <c r="Q40" s="244"/>
      <c r="R40" s="58" t="str">
        <f>IF(C40&gt;0,VLOOKUP(C40,基礎データ!$C$39:$L$108,9),"")</f>
        <v/>
      </c>
      <c r="S40" s="421" t="str">
        <f>IF(C40&gt;0,VLOOKUP(C40,基礎データ!$C$39:$L$108,6)&amp;"."&amp;VLOOKUP(C40,基礎データ!$C$39:$L$108,7)&amp;"."&amp;VLOOKUP(C40,基礎データ!$C$39:$L$108,8,),"")</f>
        <v/>
      </c>
      <c r="T40" s="421"/>
      <c r="U40" s="421"/>
      <c r="V40" s="421"/>
      <c r="W40" s="422" t="str">
        <f>IF(C40&gt;0,VLOOKUP(C40,基礎データ!$C$39:$L$108,10),"")</f>
        <v/>
      </c>
      <c r="X40" s="422"/>
      <c r="Y40" s="253"/>
      <c r="Z40" s="253"/>
      <c r="AA40" s="253"/>
      <c r="AB40" s="253"/>
      <c r="AC40" s="253"/>
      <c r="AD40" s="253"/>
      <c r="AE40" s="253"/>
      <c r="AF40" s="253"/>
      <c r="AG40" s="254"/>
    </row>
    <row r="41" spans="1:33" s="27" customFormat="1" ht="19.5" customHeight="1">
      <c r="A41" s="70" t="str">
        <f>基礎データ!C57&amp;" 　"&amp;基礎データ!D57&amp;基礎データ!E57</f>
        <v>19 　</v>
      </c>
      <c r="C41" s="18"/>
      <c r="D41" s="29"/>
      <c r="E41" s="59">
        <v>9</v>
      </c>
      <c r="F41" s="389" t="str">
        <f>IF(C41&gt;0,VLOOKUP(C41,基礎データ!$C$39:$L$108,2),"")</f>
        <v/>
      </c>
      <c r="G41" s="390"/>
      <c r="H41" s="390"/>
      <c r="I41" s="389" t="str">
        <f>IF(C41&gt;0,VLOOKUP(C41,基礎データ!$C$39:$L$108,3),"")</f>
        <v/>
      </c>
      <c r="J41" s="390"/>
      <c r="K41" s="390"/>
      <c r="L41" s="389" t="str">
        <f>IF(C41&gt;0,VLOOKUP(C41,基礎データ!$C$39:$L$108,4),"")</f>
        <v/>
      </c>
      <c r="M41" s="390"/>
      <c r="N41" s="390"/>
      <c r="O41" s="389" t="str">
        <f>IF(C41&gt;0,VLOOKUP(C41,基礎データ!$C$39:$L$108,5),"")</f>
        <v/>
      </c>
      <c r="P41" s="390"/>
      <c r="Q41" s="390"/>
      <c r="R41" s="49" t="str">
        <f>IF(C41&gt;0,VLOOKUP(C41,基礎データ!$C$39:$L$108,9),"")</f>
        <v/>
      </c>
      <c r="S41" s="445" t="str">
        <f>IF(C41&gt;0,VLOOKUP(C41,基礎データ!$C$39:$L$108,6)&amp;"."&amp;VLOOKUP(C41,基礎データ!$C$39:$L$108,7)&amp;"."&amp;VLOOKUP(C41,基礎データ!$C$39:$L$108,8,),"")</f>
        <v/>
      </c>
      <c r="T41" s="445"/>
      <c r="U41" s="445"/>
      <c r="V41" s="445"/>
      <c r="W41" s="445" t="str">
        <f>IF(C41&gt;0,VLOOKUP(C41,基礎データ!$C$39:$L$108,10),"")</f>
        <v/>
      </c>
      <c r="X41" s="445"/>
      <c r="Y41" s="258"/>
      <c r="Z41" s="258"/>
      <c r="AA41" s="258"/>
      <c r="AB41" s="258"/>
      <c r="AC41" s="258"/>
      <c r="AD41" s="258"/>
      <c r="AE41" s="258"/>
      <c r="AF41" s="258"/>
      <c r="AG41" s="259"/>
    </row>
    <row r="42" spans="1:33" s="27" customFormat="1" ht="19.5" customHeight="1">
      <c r="A42" s="70" t="str">
        <f>基礎データ!C58&amp;" 　"&amp;基礎データ!D58&amp;基礎データ!E58</f>
        <v>20 　</v>
      </c>
      <c r="C42" s="18"/>
      <c r="D42" s="29"/>
      <c r="E42" s="73">
        <v>10</v>
      </c>
      <c r="F42" s="456" t="str">
        <f>IF(C42&gt;0,VLOOKUP(C42,基礎データ!$C$39:$L$108,2),"")</f>
        <v/>
      </c>
      <c r="G42" s="271"/>
      <c r="H42" s="271"/>
      <c r="I42" s="456" t="str">
        <f>IF(C42&gt;0,VLOOKUP(C42,基礎データ!$C$39:$L$108,3),"")</f>
        <v/>
      </c>
      <c r="J42" s="271"/>
      <c r="K42" s="271"/>
      <c r="L42" s="456" t="str">
        <f>IF(C42&gt;0,VLOOKUP(C42,基礎データ!$C$39:$L$108,4),"")</f>
        <v/>
      </c>
      <c r="M42" s="271"/>
      <c r="N42" s="271"/>
      <c r="O42" s="456" t="str">
        <f>IF(C42&gt;0,VLOOKUP(C42,基礎データ!$C$39:$L$108,5),"")</f>
        <v/>
      </c>
      <c r="P42" s="271"/>
      <c r="Q42" s="271"/>
      <c r="R42" s="74" t="str">
        <f>IF(C42&gt;0,VLOOKUP(C42,基礎データ!$C$39:$L$108,9),"")</f>
        <v/>
      </c>
      <c r="S42" s="457" t="str">
        <f>IF(C42&gt;0,VLOOKUP(C42,基礎データ!$C$39:$L$108,6)&amp;"."&amp;VLOOKUP(C42,基礎データ!$C$39:$L$108,7)&amp;"."&amp;VLOOKUP(C42,基礎データ!$C$39:$L$108,8,),"")</f>
        <v/>
      </c>
      <c r="T42" s="457"/>
      <c r="U42" s="457"/>
      <c r="V42" s="457"/>
      <c r="W42" s="461" t="str">
        <f>IF(C42&gt;0,VLOOKUP(C42,基礎データ!$C$39:$L$108,10),"")</f>
        <v/>
      </c>
      <c r="X42" s="461"/>
      <c r="Y42" s="459"/>
      <c r="Z42" s="459"/>
      <c r="AA42" s="459"/>
      <c r="AB42" s="459"/>
      <c r="AC42" s="459"/>
      <c r="AD42" s="459"/>
      <c r="AE42" s="459"/>
      <c r="AF42" s="459"/>
      <c r="AG42" s="460"/>
    </row>
    <row r="43" spans="1:33" s="27" customFormat="1" ht="19.5" customHeight="1">
      <c r="A43" s="70" t="str">
        <f>基礎データ!C59&amp;" 　"&amp;基礎データ!D59&amp;基礎データ!E59</f>
        <v>21 　</v>
      </c>
      <c r="C43" s="18"/>
      <c r="D43" s="29"/>
      <c r="E43" s="57">
        <v>11</v>
      </c>
      <c r="F43" s="243" t="str">
        <f>IF(C43&gt;0,VLOOKUP(C43,基礎データ!$C$39:$L$108,2),"")</f>
        <v/>
      </c>
      <c r="G43" s="244"/>
      <c r="H43" s="244"/>
      <c r="I43" s="243" t="str">
        <f>IF(C43&gt;0,VLOOKUP(C43,基礎データ!$C$39:$L$108,3),"")</f>
        <v/>
      </c>
      <c r="J43" s="244"/>
      <c r="K43" s="244"/>
      <c r="L43" s="243" t="str">
        <f>IF(C43&gt;0,VLOOKUP(C43,基礎データ!$C$39:$L$108,4),"")</f>
        <v/>
      </c>
      <c r="M43" s="244"/>
      <c r="N43" s="244"/>
      <c r="O43" s="243" t="str">
        <f>IF(C43&gt;0,VLOOKUP(C43,基礎データ!$C$39:$L$108,5),"")</f>
        <v/>
      </c>
      <c r="P43" s="244"/>
      <c r="Q43" s="244"/>
      <c r="R43" s="58" t="str">
        <f>IF(C43&gt;0,VLOOKUP(C43,基礎データ!$C$39:$L$108,9),"")</f>
        <v/>
      </c>
      <c r="S43" s="421" t="str">
        <f>IF(C43&gt;0,VLOOKUP(C43,基礎データ!$C$39:$L$108,6)&amp;"."&amp;VLOOKUP(C43,基礎データ!$C$39:$L$108,7)&amp;"."&amp;VLOOKUP(C43,基礎データ!$C$39:$L$108,8,),"")</f>
        <v/>
      </c>
      <c r="T43" s="421"/>
      <c r="U43" s="421"/>
      <c r="V43" s="421"/>
      <c r="W43" s="422" t="str">
        <f>IF(C43&gt;0,VLOOKUP(C43,基礎データ!$C$39:$L$108,10),"")</f>
        <v/>
      </c>
      <c r="X43" s="422"/>
      <c r="Y43" s="253"/>
      <c r="Z43" s="253"/>
      <c r="AA43" s="253"/>
      <c r="AB43" s="253"/>
      <c r="AC43" s="253"/>
      <c r="AD43" s="253"/>
      <c r="AE43" s="253"/>
      <c r="AF43" s="253"/>
      <c r="AG43" s="254"/>
    </row>
    <row r="44" spans="1:33" s="27" customFormat="1" ht="19.5" customHeight="1">
      <c r="A44" s="70" t="str">
        <f>基礎データ!C60&amp;" 　"&amp;基礎データ!D60&amp;基礎データ!E60</f>
        <v>22 　</v>
      </c>
      <c r="C44" s="18"/>
      <c r="D44" s="29"/>
      <c r="E44" s="59">
        <v>12</v>
      </c>
      <c r="F44" s="389" t="str">
        <f>IF(C44&gt;0,VLOOKUP(C44,基礎データ!$C$39:$L$108,2),"")</f>
        <v/>
      </c>
      <c r="G44" s="390"/>
      <c r="H44" s="390"/>
      <c r="I44" s="389" t="str">
        <f>IF(C44&gt;0,VLOOKUP(C44,基礎データ!$C$39:$L$108,3),"")</f>
        <v/>
      </c>
      <c r="J44" s="390"/>
      <c r="K44" s="390"/>
      <c r="L44" s="389" t="str">
        <f>IF(C44&gt;0,VLOOKUP(C44,基礎データ!$C$39:$L$108,4),"")</f>
        <v/>
      </c>
      <c r="M44" s="390"/>
      <c r="N44" s="390"/>
      <c r="O44" s="389" t="str">
        <f>IF(C44&gt;0,VLOOKUP(C44,基礎データ!$C$39:$L$108,5),"")</f>
        <v/>
      </c>
      <c r="P44" s="390"/>
      <c r="Q44" s="390"/>
      <c r="R44" s="49" t="str">
        <f>IF(C44&gt;0,VLOOKUP(C44,基礎データ!$C$39:$L$108,9),"")</f>
        <v/>
      </c>
      <c r="S44" s="445" t="str">
        <f>IF(C44&gt;0,VLOOKUP(C44,基礎データ!$C$39:$L$108,6)&amp;"."&amp;VLOOKUP(C44,基礎データ!$C$39:$L$108,7)&amp;"."&amp;VLOOKUP(C44,基礎データ!$C$39:$L$108,8,),"")</f>
        <v/>
      </c>
      <c r="T44" s="445"/>
      <c r="U44" s="445"/>
      <c r="V44" s="445"/>
      <c r="W44" s="458" t="str">
        <f>IF(C44&gt;0,VLOOKUP(C44,基礎データ!$C$39:$L$108,10),"")</f>
        <v/>
      </c>
      <c r="X44" s="458"/>
      <c r="Y44" s="258"/>
      <c r="Z44" s="258"/>
      <c r="AA44" s="258"/>
      <c r="AB44" s="258"/>
      <c r="AC44" s="258"/>
      <c r="AD44" s="258"/>
      <c r="AE44" s="258"/>
      <c r="AF44" s="258"/>
      <c r="AG44" s="259"/>
    </row>
    <row r="45" spans="1:33" s="27" customFormat="1" ht="19.5" customHeight="1">
      <c r="A45" s="70" t="str">
        <f>基礎データ!C61&amp;" 　"&amp;基礎データ!D61&amp;基礎データ!E61</f>
        <v>23 　</v>
      </c>
      <c r="C45" s="18"/>
      <c r="D45" s="29"/>
      <c r="E45" s="57">
        <v>13</v>
      </c>
      <c r="F45" s="243" t="str">
        <f>IF(C45&gt;0,VLOOKUP(C45,基礎データ!$C$39:$L$108,2),"")</f>
        <v/>
      </c>
      <c r="G45" s="244"/>
      <c r="H45" s="244"/>
      <c r="I45" s="243" t="str">
        <f>IF(C45&gt;0,VLOOKUP(C45,基礎データ!$C$39:$L$108,3),"")</f>
        <v/>
      </c>
      <c r="J45" s="244"/>
      <c r="K45" s="244"/>
      <c r="L45" s="243" t="str">
        <f>IF(C45&gt;0,VLOOKUP(C45,基礎データ!$C$39:$L$108,4),"")</f>
        <v/>
      </c>
      <c r="M45" s="244"/>
      <c r="N45" s="244"/>
      <c r="O45" s="243" t="str">
        <f>IF(C45&gt;0,VLOOKUP(C45,基礎データ!$C$39:$L$108,5),"")</f>
        <v/>
      </c>
      <c r="P45" s="244"/>
      <c r="Q45" s="244"/>
      <c r="R45" s="58" t="str">
        <f>IF(C45&gt;0,VLOOKUP(C45,基礎データ!$C$39:$L$108,9),"")</f>
        <v/>
      </c>
      <c r="S45" s="421" t="str">
        <f>IF(C45&gt;0,VLOOKUP(C45,基礎データ!$C$39:$L$108,6)&amp;"."&amp;VLOOKUP(C45,基礎データ!$C$39:$L$108,7)&amp;"."&amp;VLOOKUP(C45,基礎データ!$C$39:$L$108,8,),"")</f>
        <v/>
      </c>
      <c r="T45" s="421"/>
      <c r="U45" s="421"/>
      <c r="V45" s="421"/>
      <c r="W45" s="422" t="str">
        <f>IF(C45&gt;0,VLOOKUP(C45,基礎データ!$C$39:$L$108,10),"")</f>
        <v/>
      </c>
      <c r="X45" s="422"/>
      <c r="Y45" s="253"/>
      <c r="Z45" s="253"/>
      <c r="AA45" s="253"/>
      <c r="AB45" s="253"/>
      <c r="AC45" s="253"/>
      <c r="AD45" s="253"/>
      <c r="AE45" s="253"/>
      <c r="AF45" s="253"/>
      <c r="AG45" s="254"/>
    </row>
    <row r="46" spans="1:33" s="27" customFormat="1" ht="19.5" customHeight="1">
      <c r="A46" s="70" t="str">
        <f>基礎データ!C62&amp;" 　"&amp;基礎データ!D62&amp;基礎データ!E62</f>
        <v>24 　</v>
      </c>
      <c r="C46" s="18"/>
      <c r="D46" s="29"/>
      <c r="E46" s="59">
        <v>14</v>
      </c>
      <c r="F46" s="389" t="str">
        <f>IF(C46&gt;0,VLOOKUP(C46,基礎データ!$C$39:$L$108,2),"")</f>
        <v/>
      </c>
      <c r="G46" s="390"/>
      <c r="H46" s="390"/>
      <c r="I46" s="389" t="str">
        <f>IF(C46&gt;0,VLOOKUP(C46,基礎データ!$C$39:$L$108,3),"")</f>
        <v/>
      </c>
      <c r="J46" s="390"/>
      <c r="K46" s="390"/>
      <c r="L46" s="389" t="str">
        <f>IF(C46&gt;0,VLOOKUP(C46,基礎データ!$C$39:$L$108,4),"")</f>
        <v/>
      </c>
      <c r="M46" s="390"/>
      <c r="N46" s="390"/>
      <c r="O46" s="389" t="str">
        <f>IF(C46&gt;0,VLOOKUP(C46,基礎データ!$C$39:$L$108,5),"")</f>
        <v/>
      </c>
      <c r="P46" s="390"/>
      <c r="Q46" s="390"/>
      <c r="R46" s="49" t="str">
        <f>IF(C46&gt;0,VLOOKUP(C46,基礎データ!$C$39:$L$108,9),"")</f>
        <v/>
      </c>
      <c r="S46" s="445" t="str">
        <f>IF(C46&gt;0,VLOOKUP(C46,基礎データ!$C$39:$L$108,6)&amp;"."&amp;VLOOKUP(C46,基礎データ!$C$39:$L$108,7)&amp;"."&amp;VLOOKUP(C46,基礎データ!$C$39:$L$108,8,),"")</f>
        <v/>
      </c>
      <c r="T46" s="445"/>
      <c r="U46" s="445"/>
      <c r="V46" s="445"/>
      <c r="W46" s="458" t="str">
        <f>IF(C46&gt;0,VLOOKUP(C46,基礎データ!$C$39:$L$108,10),"")</f>
        <v/>
      </c>
      <c r="X46" s="458"/>
      <c r="Y46" s="258"/>
      <c r="Z46" s="258"/>
      <c r="AA46" s="258"/>
      <c r="AB46" s="258"/>
      <c r="AC46" s="258"/>
      <c r="AD46" s="258"/>
      <c r="AE46" s="258"/>
      <c r="AF46" s="258"/>
      <c r="AG46" s="259"/>
    </row>
    <row r="47" spans="1:33" s="27" customFormat="1" ht="19.5" customHeight="1">
      <c r="A47" s="70" t="str">
        <f>基礎データ!C63&amp;" 　"&amp;基礎データ!D63&amp;基礎データ!E63</f>
        <v>25 　</v>
      </c>
      <c r="C47" s="18"/>
      <c r="D47" s="29"/>
      <c r="E47" s="57">
        <v>15</v>
      </c>
      <c r="F47" s="243" t="str">
        <f>IF(C47&gt;0,VLOOKUP(C47,基礎データ!$C$39:$L$108,2),"")</f>
        <v/>
      </c>
      <c r="G47" s="244"/>
      <c r="H47" s="244"/>
      <c r="I47" s="243" t="str">
        <f>IF(C47&gt;0,VLOOKUP(C47,基礎データ!$C$39:$L$108,3),"")</f>
        <v/>
      </c>
      <c r="J47" s="244"/>
      <c r="K47" s="244"/>
      <c r="L47" s="243" t="str">
        <f>IF(C47&gt;0,VLOOKUP(C47,基礎データ!$C$39:$L$108,4),"")</f>
        <v/>
      </c>
      <c r="M47" s="244"/>
      <c r="N47" s="244"/>
      <c r="O47" s="243" t="str">
        <f>IF(C47&gt;0,VLOOKUP(C47,基礎データ!$C$39:$L$108,5),"")</f>
        <v/>
      </c>
      <c r="P47" s="244"/>
      <c r="Q47" s="244"/>
      <c r="R47" s="58" t="str">
        <f>IF(C47&gt;0,VLOOKUP(C47,基礎データ!$C$39:$L$108,9),"")</f>
        <v/>
      </c>
      <c r="S47" s="421" t="str">
        <f>IF(C47&gt;0,VLOOKUP(C47,基礎データ!$C$39:$L$108,6)&amp;"."&amp;VLOOKUP(C47,基礎データ!$C$39:$L$108,7)&amp;"."&amp;VLOOKUP(C47,基礎データ!$C$39:$L$108,8,),"")</f>
        <v/>
      </c>
      <c r="T47" s="421"/>
      <c r="U47" s="421"/>
      <c r="V47" s="421"/>
      <c r="W47" s="422" t="str">
        <f>IF(C47&gt;0,VLOOKUP(C47,基礎データ!$C$39:$L$108,10),"")</f>
        <v/>
      </c>
      <c r="X47" s="422"/>
      <c r="Y47" s="253"/>
      <c r="Z47" s="253"/>
      <c r="AA47" s="253"/>
      <c r="AB47" s="253"/>
      <c r="AC47" s="253"/>
      <c r="AD47" s="253"/>
      <c r="AE47" s="253"/>
      <c r="AF47" s="253"/>
      <c r="AG47" s="254"/>
    </row>
    <row r="48" spans="1:33" s="27" customFormat="1" ht="19.5" customHeight="1" thickBot="1">
      <c r="A48" s="70" t="str">
        <f>基礎データ!C64&amp;" 　"&amp;基礎データ!D64&amp;基礎データ!E64</f>
        <v>26 　</v>
      </c>
      <c r="C48" s="18"/>
      <c r="D48" s="29"/>
      <c r="E48" s="62">
        <v>16</v>
      </c>
      <c r="F48" s="513" t="str">
        <f>IF(C48&gt;0,VLOOKUP(C48,基礎データ!$C$39:$L$108,2),"")</f>
        <v/>
      </c>
      <c r="G48" s="514"/>
      <c r="H48" s="514"/>
      <c r="I48" s="513" t="str">
        <f>IF(C48&gt;0,VLOOKUP(C48,基礎データ!$C$39:$L$108,3),"")</f>
        <v/>
      </c>
      <c r="J48" s="514"/>
      <c r="K48" s="514"/>
      <c r="L48" s="513" t="str">
        <f>IF(C48&gt;0,VLOOKUP(C48,基礎データ!$C$39:$L$108,4),"")</f>
        <v/>
      </c>
      <c r="M48" s="514"/>
      <c r="N48" s="514"/>
      <c r="O48" s="513" t="str">
        <f>IF(C48&gt;0,VLOOKUP(C48,基礎データ!$C$39:$L$108,5),"")</f>
        <v/>
      </c>
      <c r="P48" s="514"/>
      <c r="Q48" s="514"/>
      <c r="R48" s="75" t="str">
        <f>IF(C48&gt;0,VLOOKUP(C48,基礎データ!$C$39:$L$108,9),"")</f>
        <v/>
      </c>
      <c r="S48" s="515" t="str">
        <f>IF(C48&gt;0,VLOOKUP(C48,基礎データ!$C$39:$L$108,6)&amp;"."&amp;VLOOKUP(C48,基礎データ!$C$39:$L$108,7)&amp;"."&amp;VLOOKUP(C48,基礎データ!$C$39:$L$108,8,),"")</f>
        <v/>
      </c>
      <c r="T48" s="515"/>
      <c r="U48" s="515"/>
      <c r="V48" s="515"/>
      <c r="W48" s="516" t="str">
        <f>IF(C48&gt;0,VLOOKUP(C48,基礎データ!$C$39:$L$108,10),"")</f>
        <v/>
      </c>
      <c r="X48" s="516"/>
      <c r="Y48" s="517"/>
      <c r="Z48" s="517"/>
      <c r="AA48" s="517"/>
      <c r="AB48" s="517"/>
      <c r="AC48" s="517"/>
      <c r="AD48" s="517"/>
      <c r="AE48" s="517"/>
      <c r="AF48" s="517"/>
      <c r="AG48" s="518"/>
    </row>
    <row r="49" spans="1:36" s="27" customFormat="1" ht="16.5" customHeight="1">
      <c r="A49" s="70" t="str">
        <f>基礎データ!C65&amp;" 　"&amp;基礎データ!D65&amp;基礎データ!E65</f>
        <v>27 　</v>
      </c>
      <c r="C49" s="20"/>
      <c r="D49" s="29"/>
      <c r="E49" s="504"/>
      <c r="F49" s="454" t="s">
        <v>69</v>
      </c>
      <c r="G49" s="455"/>
      <c r="H49" s="455"/>
      <c r="I49" s="455"/>
      <c r="J49" s="455"/>
      <c r="K49" s="455"/>
      <c r="L49" s="455"/>
      <c r="M49" s="455"/>
      <c r="N49" s="455"/>
      <c r="O49" s="455"/>
      <c r="P49" s="455"/>
      <c r="Q49" s="455"/>
      <c r="R49" s="373" t="s">
        <v>77</v>
      </c>
      <c r="S49" s="452" t="s">
        <v>3</v>
      </c>
      <c r="T49" s="452"/>
      <c r="U49" s="452"/>
      <c r="V49" s="452"/>
      <c r="W49" s="336" t="s">
        <v>4</v>
      </c>
      <c r="X49" s="336"/>
      <c r="Y49" s="336" t="s">
        <v>44</v>
      </c>
      <c r="Z49" s="336"/>
      <c r="AA49" s="336"/>
      <c r="AB49" s="336"/>
      <c r="AC49" s="336"/>
      <c r="AD49" s="336"/>
      <c r="AE49" s="336"/>
      <c r="AF49" s="336"/>
      <c r="AG49" s="337"/>
    </row>
    <row r="50" spans="1:36" s="27" customFormat="1" ht="16.5" customHeight="1">
      <c r="A50" s="70" t="str">
        <f>基礎データ!C66&amp;" 　"&amp;基礎データ!D66&amp;基礎データ!E66</f>
        <v>28 　</v>
      </c>
      <c r="C50" s="20"/>
      <c r="D50" s="29"/>
      <c r="E50" s="505"/>
      <c r="F50" s="486" t="s">
        <v>42</v>
      </c>
      <c r="G50" s="487"/>
      <c r="H50" s="487"/>
      <c r="I50" s="487"/>
      <c r="J50" s="487"/>
      <c r="K50" s="488"/>
      <c r="L50" s="489" t="s">
        <v>41</v>
      </c>
      <c r="M50" s="490"/>
      <c r="N50" s="490"/>
      <c r="O50" s="490"/>
      <c r="P50" s="490"/>
      <c r="Q50" s="491"/>
      <c r="R50" s="374"/>
      <c r="S50" s="453"/>
      <c r="T50" s="453"/>
      <c r="U50" s="453"/>
      <c r="V50" s="453"/>
      <c r="W50" s="324"/>
      <c r="X50" s="324"/>
      <c r="Y50" s="324"/>
      <c r="Z50" s="324"/>
      <c r="AA50" s="324"/>
      <c r="AB50" s="324"/>
      <c r="AC50" s="324"/>
      <c r="AD50" s="324"/>
      <c r="AE50" s="324"/>
      <c r="AF50" s="324"/>
      <c r="AG50" s="338"/>
    </row>
    <row r="51" spans="1:36" s="27" customFormat="1" ht="19.5" customHeight="1">
      <c r="A51" s="70" t="str">
        <f>基礎データ!C67&amp;" 　"&amp;基礎データ!D67&amp;基礎データ!E67</f>
        <v>29 　</v>
      </c>
      <c r="C51" s="18"/>
      <c r="D51" s="29"/>
      <c r="E51" s="507">
        <v>1</v>
      </c>
      <c r="F51" s="238" t="str">
        <f>IF(C51&gt;0,VLOOKUP(C51,基礎データ!$C$39:$L$108,2),"")</f>
        <v/>
      </c>
      <c r="G51" s="239"/>
      <c r="H51" s="239"/>
      <c r="I51" s="238" t="str">
        <f>IF(C51&gt;0,VLOOKUP(C51,基礎データ!$C$39:$L$108,3),"")</f>
        <v/>
      </c>
      <c r="J51" s="239"/>
      <c r="K51" s="239"/>
      <c r="L51" s="238" t="str">
        <f>IF(C51&gt;0,VLOOKUP(C51,基礎データ!$C$39:$L$108,4),"")</f>
        <v/>
      </c>
      <c r="M51" s="239"/>
      <c r="N51" s="239"/>
      <c r="O51" s="238" t="str">
        <f>IF(C51&gt;0,VLOOKUP(C51,基礎データ!$C$39:$L$108,5),"")</f>
        <v/>
      </c>
      <c r="P51" s="239"/>
      <c r="Q51" s="239"/>
      <c r="R51" s="19" t="str">
        <f>IF(C51&gt;0,VLOOKUP(C51,基礎データ!$C$39:$L$108,9),"")</f>
        <v/>
      </c>
      <c r="S51" s="451" t="str">
        <f>IF(C51&gt;0,VLOOKUP(C51,基礎データ!$C$39:$L$108,6)&amp;"."&amp;VLOOKUP(C51,基礎データ!$C$39:$L$108,7)&amp;"."&amp;VLOOKUP(C51,基礎データ!$C$39:$L$108,8,),"")</f>
        <v/>
      </c>
      <c r="T51" s="451"/>
      <c r="U51" s="451"/>
      <c r="V51" s="451"/>
      <c r="W51" s="451" t="str">
        <f>IF(C51&gt;0,VLOOKUP(C51,基礎データ!$C$39:$L$108,10),"")</f>
        <v/>
      </c>
      <c r="X51" s="451"/>
      <c r="Y51" s="261"/>
      <c r="Z51" s="262"/>
      <c r="AA51" s="262"/>
      <c r="AB51" s="262"/>
      <c r="AC51" s="262"/>
      <c r="AD51" s="262"/>
      <c r="AE51" s="262"/>
      <c r="AF51" s="262"/>
      <c r="AG51" s="263"/>
      <c r="AI51" s="240" t="s">
        <v>198</v>
      </c>
      <c r="AJ51" s="240"/>
    </row>
    <row r="52" spans="1:36" s="27" customFormat="1" ht="19.5" customHeight="1">
      <c r="A52" s="70" t="str">
        <f>基礎データ!C68&amp;" 　"&amp;基礎データ!D68&amp;基礎データ!E68</f>
        <v>30 　</v>
      </c>
      <c r="C52" s="18"/>
      <c r="D52" s="29"/>
      <c r="E52" s="505"/>
      <c r="F52" s="243" t="str">
        <f>IF(C52&gt;0,VLOOKUP(C52,基礎データ!$C$39:$L$108,2),"")</f>
        <v/>
      </c>
      <c r="G52" s="244"/>
      <c r="H52" s="244"/>
      <c r="I52" s="243" t="str">
        <f>IF(C52&gt;0,VLOOKUP(C52,基礎データ!$C$39:$L$108,3),"")</f>
        <v/>
      </c>
      <c r="J52" s="244"/>
      <c r="K52" s="244"/>
      <c r="L52" s="243" t="str">
        <f>IF(C52&gt;0,VLOOKUP(C52,基礎データ!$C$39:$L$108,4),"")</f>
        <v/>
      </c>
      <c r="M52" s="244"/>
      <c r="N52" s="244"/>
      <c r="O52" s="243" t="str">
        <f>IF(C52&gt;0,VLOOKUP(C52,基礎データ!$C$39:$L$108,5),"")</f>
        <v/>
      </c>
      <c r="P52" s="244"/>
      <c r="Q52" s="244"/>
      <c r="R52" s="30" t="str">
        <f>IF(C52&gt;0,VLOOKUP(C52,基礎データ!$C$39:$L$108,9),"")</f>
        <v/>
      </c>
      <c r="S52" s="449" t="str">
        <f>IF(C52&gt;0,VLOOKUP(C52,基礎データ!$C$39:$L$108,6)&amp;"."&amp;VLOOKUP(C52,基礎データ!$C$39:$L$108,7)&amp;"."&amp;VLOOKUP(C52,基礎データ!$C$39:$L$108,8,),"")</f>
        <v/>
      </c>
      <c r="T52" s="449"/>
      <c r="U52" s="449"/>
      <c r="V52" s="449"/>
      <c r="W52" s="450" t="str">
        <f>IF(C52&gt;0,VLOOKUP(C52,基礎データ!$C$39:$L$108,10),"")</f>
        <v/>
      </c>
      <c r="X52" s="450"/>
      <c r="Y52" s="267"/>
      <c r="Z52" s="268"/>
      <c r="AA52" s="268"/>
      <c r="AB52" s="268"/>
      <c r="AC52" s="268"/>
      <c r="AD52" s="268"/>
      <c r="AE52" s="268"/>
      <c r="AF52" s="268"/>
      <c r="AG52" s="269"/>
      <c r="AI52" s="240" t="s">
        <v>199</v>
      </c>
      <c r="AJ52" s="240"/>
    </row>
    <row r="53" spans="1:36" s="27" customFormat="1" ht="19.5" customHeight="1">
      <c r="A53" s="70" t="str">
        <f>基礎データ!C69&amp;" 　"&amp;基礎データ!D69&amp;基礎データ!E69</f>
        <v>31 　</v>
      </c>
      <c r="C53" s="18"/>
      <c r="D53" s="29"/>
      <c r="E53" s="507">
        <v>2</v>
      </c>
      <c r="F53" s="238" t="str">
        <f>IF(C53&gt;0,VLOOKUP(C53,基礎データ!$C$39:$L$108,2),"")</f>
        <v/>
      </c>
      <c r="G53" s="239"/>
      <c r="H53" s="239"/>
      <c r="I53" s="238" t="str">
        <f>IF(C53&gt;0,VLOOKUP(C53,基礎データ!$C$39:$L$108,3),"")</f>
        <v/>
      </c>
      <c r="J53" s="239"/>
      <c r="K53" s="239"/>
      <c r="L53" s="238" t="str">
        <f>IF(C53&gt;0,VLOOKUP(C53,基礎データ!$C$39:$L$108,4),"")</f>
        <v/>
      </c>
      <c r="M53" s="239"/>
      <c r="N53" s="239"/>
      <c r="O53" s="238" t="str">
        <f>IF(C53&gt;0,VLOOKUP(C53,基礎データ!$C$39:$L$108,5),"")</f>
        <v/>
      </c>
      <c r="P53" s="239"/>
      <c r="Q53" s="239"/>
      <c r="R53" s="19" t="str">
        <f>IF(C53&gt;0,VLOOKUP(C53,基礎データ!$C$39:$L$108,9),"")</f>
        <v/>
      </c>
      <c r="S53" s="451" t="str">
        <f>IF(C53&gt;0,VLOOKUP(C53,基礎データ!$C$39:$L$108,6)&amp;"."&amp;VLOOKUP(C53,基礎データ!$C$39:$L$108,7)&amp;"."&amp;VLOOKUP(C53,基礎データ!$C$39:$L$108,8,),"")</f>
        <v/>
      </c>
      <c r="T53" s="451"/>
      <c r="U53" s="451"/>
      <c r="V53" s="451"/>
      <c r="W53" s="451" t="str">
        <f>IF(C53&gt;0,VLOOKUP(C53,基礎データ!$C$39:$L$108,10),"")</f>
        <v/>
      </c>
      <c r="X53" s="451"/>
      <c r="Y53" s="261"/>
      <c r="Z53" s="262"/>
      <c r="AA53" s="262"/>
      <c r="AB53" s="262"/>
      <c r="AC53" s="262"/>
      <c r="AD53" s="262"/>
      <c r="AE53" s="262"/>
      <c r="AF53" s="262"/>
      <c r="AG53" s="263"/>
      <c r="AI53" s="99">
        <v>1</v>
      </c>
      <c r="AJ53" s="99" t="str">
        <f>F51&amp;"　・　"&amp;F52</f>
        <v>　・　</v>
      </c>
    </row>
    <row r="54" spans="1:36" s="27" customFormat="1" ht="19.5" customHeight="1">
      <c r="A54" s="70" t="str">
        <f>基礎データ!C70&amp;" 　"&amp;基礎データ!D70&amp;基礎データ!E70</f>
        <v>32 　</v>
      </c>
      <c r="C54" s="18"/>
      <c r="D54" s="29"/>
      <c r="E54" s="505"/>
      <c r="F54" s="243" t="str">
        <f>IF(C54&gt;0,VLOOKUP(C54,基礎データ!$C$39:$L$108,2),"")</f>
        <v/>
      </c>
      <c r="G54" s="244"/>
      <c r="H54" s="244"/>
      <c r="I54" s="243" t="str">
        <f>IF(C54&gt;0,VLOOKUP(C54,基礎データ!$C$39:$L$108,3),"")</f>
        <v/>
      </c>
      <c r="J54" s="244"/>
      <c r="K54" s="244"/>
      <c r="L54" s="243" t="str">
        <f>IF(C54&gt;0,VLOOKUP(C54,基礎データ!$C$39:$L$108,4),"")</f>
        <v/>
      </c>
      <c r="M54" s="244"/>
      <c r="N54" s="244"/>
      <c r="O54" s="243" t="str">
        <f>IF(C54&gt;0,VLOOKUP(C54,基礎データ!$C$39:$L$108,5),"")</f>
        <v/>
      </c>
      <c r="P54" s="244"/>
      <c r="Q54" s="244"/>
      <c r="R54" s="30" t="str">
        <f>IF(C54&gt;0,VLOOKUP(C54,基礎データ!$C$39:$L$108,9),"")</f>
        <v/>
      </c>
      <c r="S54" s="449" t="str">
        <f>IF(C54&gt;0,VLOOKUP(C54,基礎データ!$C$39:$L$108,6)&amp;"."&amp;VLOOKUP(C54,基礎データ!$C$39:$L$108,7)&amp;"."&amp;VLOOKUP(C54,基礎データ!$C$39:$L$108,8,),"")</f>
        <v/>
      </c>
      <c r="T54" s="449"/>
      <c r="U54" s="449"/>
      <c r="V54" s="449"/>
      <c r="W54" s="450" t="str">
        <f>IF(C54&gt;0,VLOOKUP(C54,基礎データ!$C$39:$L$108,10),"")</f>
        <v/>
      </c>
      <c r="X54" s="450"/>
      <c r="Y54" s="267"/>
      <c r="Z54" s="268"/>
      <c r="AA54" s="268"/>
      <c r="AB54" s="268"/>
      <c r="AC54" s="268"/>
      <c r="AD54" s="268"/>
      <c r="AE54" s="268"/>
      <c r="AF54" s="268"/>
      <c r="AG54" s="269"/>
      <c r="AI54" s="99">
        <v>2</v>
      </c>
      <c r="AJ54" s="99" t="str">
        <f>F53&amp;"　・　"&amp;F54</f>
        <v>　・　</v>
      </c>
    </row>
    <row r="55" spans="1:36" s="27" customFormat="1" ht="19.5" customHeight="1">
      <c r="A55" s="70" t="str">
        <f>基礎データ!C71&amp;" 　"&amp;基礎データ!D71&amp;基礎データ!E71</f>
        <v>33 　</v>
      </c>
      <c r="C55" s="18"/>
      <c r="D55" s="29"/>
      <c r="E55" s="507">
        <v>3</v>
      </c>
      <c r="F55" s="238" t="str">
        <f>IF(C55&gt;0,VLOOKUP(C55,基礎データ!$C$39:$L$108,2),"")</f>
        <v/>
      </c>
      <c r="G55" s="239"/>
      <c r="H55" s="239"/>
      <c r="I55" s="238" t="str">
        <f>IF(C55&gt;0,VLOOKUP(C55,基礎データ!$C$39:$L$108,3),"")</f>
        <v/>
      </c>
      <c r="J55" s="239"/>
      <c r="K55" s="239"/>
      <c r="L55" s="238" t="str">
        <f>IF(C55&gt;0,VLOOKUP(C55,基礎データ!$C$39:$L$108,4),"")</f>
        <v/>
      </c>
      <c r="M55" s="239"/>
      <c r="N55" s="239"/>
      <c r="O55" s="238" t="str">
        <f>IF(C55&gt;0,VLOOKUP(C55,基礎データ!$C$39:$L$108,5),"")</f>
        <v/>
      </c>
      <c r="P55" s="239"/>
      <c r="Q55" s="239"/>
      <c r="R55" s="19" t="str">
        <f>IF(C55&gt;0,VLOOKUP(C55,基礎データ!$C$39:$L$108,9),"")</f>
        <v/>
      </c>
      <c r="S55" s="451" t="str">
        <f>IF(C55&gt;0,VLOOKUP(C55,基礎データ!$C$39:$L$108,6)&amp;"."&amp;VLOOKUP(C55,基礎データ!$C$39:$L$108,7)&amp;"."&amp;VLOOKUP(C55,基礎データ!$C$39:$L$108,8,),"")</f>
        <v/>
      </c>
      <c r="T55" s="451"/>
      <c r="U55" s="451"/>
      <c r="V55" s="451"/>
      <c r="W55" s="451" t="str">
        <f>IF(C55&gt;0,VLOOKUP(C55,基礎データ!$C$39:$L$108,10),"")</f>
        <v/>
      </c>
      <c r="X55" s="451"/>
      <c r="Y55" s="261"/>
      <c r="Z55" s="262"/>
      <c r="AA55" s="262"/>
      <c r="AB55" s="262"/>
      <c r="AC55" s="262"/>
      <c r="AD55" s="262"/>
      <c r="AE55" s="262"/>
      <c r="AF55" s="262"/>
      <c r="AG55" s="263"/>
      <c r="AI55" s="99">
        <v>3</v>
      </c>
      <c r="AJ55" s="99" t="str">
        <f>F55&amp;"　・　"&amp;F56</f>
        <v>　・　</v>
      </c>
    </row>
    <row r="56" spans="1:36" s="27" customFormat="1" ht="19.5" customHeight="1">
      <c r="A56" s="70" t="str">
        <f>基礎データ!C72&amp;" 　"&amp;基礎データ!D72&amp;基礎データ!E72</f>
        <v>34 　</v>
      </c>
      <c r="C56" s="18"/>
      <c r="D56" s="29"/>
      <c r="E56" s="505"/>
      <c r="F56" s="243" t="str">
        <f>IF(C56&gt;0,VLOOKUP(C56,基礎データ!$C$39:$L$108,2),"")</f>
        <v/>
      </c>
      <c r="G56" s="244"/>
      <c r="H56" s="244"/>
      <c r="I56" s="243" t="str">
        <f>IF(C56&gt;0,VLOOKUP(C56,基礎データ!$C$39:$L$108,3),"")</f>
        <v/>
      </c>
      <c r="J56" s="244"/>
      <c r="K56" s="244"/>
      <c r="L56" s="243" t="str">
        <f>IF(C56&gt;0,VLOOKUP(C56,基礎データ!$C$39:$L$108,4),"")</f>
        <v/>
      </c>
      <c r="M56" s="244"/>
      <c r="N56" s="244"/>
      <c r="O56" s="243" t="str">
        <f>IF(C56&gt;0,VLOOKUP(C56,基礎データ!$C$39:$L$108,5),"")</f>
        <v/>
      </c>
      <c r="P56" s="244"/>
      <c r="Q56" s="244"/>
      <c r="R56" s="30" t="str">
        <f>IF(C56&gt;0,VLOOKUP(C56,基礎データ!$C$39:$L$108,9),"")</f>
        <v/>
      </c>
      <c r="S56" s="449" t="str">
        <f>IF(C56&gt;0,VLOOKUP(C56,基礎データ!$C$39:$L$108,6)&amp;"."&amp;VLOOKUP(C56,基礎データ!$C$39:$L$108,7)&amp;"."&amp;VLOOKUP(C56,基礎データ!$C$39:$L$108,8,),"")</f>
        <v/>
      </c>
      <c r="T56" s="449"/>
      <c r="U56" s="449"/>
      <c r="V56" s="449"/>
      <c r="W56" s="450" t="str">
        <f>IF(C56&gt;0,VLOOKUP(C56,基礎データ!$C$39:$L$108,10),"")</f>
        <v/>
      </c>
      <c r="X56" s="450"/>
      <c r="Y56" s="267"/>
      <c r="Z56" s="268"/>
      <c r="AA56" s="268"/>
      <c r="AB56" s="268"/>
      <c r="AC56" s="268"/>
      <c r="AD56" s="268"/>
      <c r="AE56" s="268"/>
      <c r="AF56" s="268"/>
      <c r="AG56" s="269"/>
      <c r="AI56" s="99">
        <v>4</v>
      </c>
      <c r="AJ56" s="99" t="str">
        <f>F57&amp;"　・　"&amp;F58</f>
        <v>　・　</v>
      </c>
    </row>
    <row r="57" spans="1:36" s="27" customFormat="1" ht="19.5" customHeight="1">
      <c r="A57" s="70" t="str">
        <f>基礎データ!C73&amp;" 　"&amp;基礎データ!D73&amp;基礎データ!E73</f>
        <v>35 　</v>
      </c>
      <c r="C57" s="18"/>
      <c r="D57" s="29"/>
      <c r="E57" s="507">
        <v>4</v>
      </c>
      <c r="F57" s="238" t="str">
        <f>IF(C57&gt;0,VLOOKUP(C57,基礎データ!$C$39:$L$108,2),"")</f>
        <v/>
      </c>
      <c r="G57" s="239"/>
      <c r="H57" s="239"/>
      <c r="I57" s="238" t="str">
        <f>IF(C57&gt;0,VLOOKUP(C57,基礎データ!$C$39:$L$108,3),"")</f>
        <v/>
      </c>
      <c r="J57" s="239"/>
      <c r="K57" s="239"/>
      <c r="L57" s="238" t="str">
        <f>IF(C57&gt;0,VLOOKUP(C57,基礎データ!$C$39:$L$108,4),"")</f>
        <v/>
      </c>
      <c r="M57" s="239"/>
      <c r="N57" s="239"/>
      <c r="O57" s="238" t="str">
        <f>IF(C57&gt;0,VLOOKUP(C57,基礎データ!$C$39:$L$108,5),"")</f>
        <v/>
      </c>
      <c r="P57" s="239"/>
      <c r="Q57" s="239"/>
      <c r="R57" s="19" t="str">
        <f>IF(C57&gt;0,VLOOKUP(C57,基礎データ!$C$39:$L$108,9),"")</f>
        <v/>
      </c>
      <c r="S57" s="451" t="str">
        <f>IF(C57&gt;0,VLOOKUP(C57,基礎データ!$C$39:$L$108,6)&amp;"."&amp;VLOOKUP(C57,基礎データ!$C$39:$L$108,7)&amp;"."&amp;VLOOKUP(C57,基礎データ!$C$39:$L$108,8,),"")</f>
        <v/>
      </c>
      <c r="T57" s="451"/>
      <c r="U57" s="451"/>
      <c r="V57" s="451"/>
      <c r="W57" s="451" t="str">
        <f>IF(C57&gt;0,VLOOKUP(C57,基礎データ!$C$39:$L$108,10),"")</f>
        <v/>
      </c>
      <c r="X57" s="451"/>
      <c r="Y57" s="261"/>
      <c r="Z57" s="262"/>
      <c r="AA57" s="262"/>
      <c r="AB57" s="262"/>
      <c r="AC57" s="262"/>
      <c r="AD57" s="262"/>
      <c r="AE57" s="262"/>
      <c r="AF57" s="262"/>
      <c r="AG57" s="263"/>
      <c r="AI57" s="99">
        <v>5</v>
      </c>
      <c r="AJ57" s="99" t="str">
        <f>F59&amp;"　・　"&amp;F60</f>
        <v>　・　</v>
      </c>
    </row>
    <row r="58" spans="1:36" s="27" customFormat="1" ht="19.5" customHeight="1">
      <c r="A58" s="70" t="str">
        <f>基礎データ!C74&amp;" 　"&amp;基礎データ!D74&amp;基礎データ!E74</f>
        <v>36 　</v>
      </c>
      <c r="C58" s="18"/>
      <c r="D58" s="29"/>
      <c r="E58" s="505"/>
      <c r="F58" s="243" t="str">
        <f>IF(C58&gt;0,VLOOKUP(C58,基礎データ!$C$39:$L$108,2),"")</f>
        <v/>
      </c>
      <c r="G58" s="244"/>
      <c r="H58" s="244"/>
      <c r="I58" s="243" t="str">
        <f>IF(C58&gt;0,VLOOKUP(C58,基礎データ!$C$39:$L$108,3),"")</f>
        <v/>
      </c>
      <c r="J58" s="244"/>
      <c r="K58" s="244"/>
      <c r="L58" s="243" t="str">
        <f>IF(C58&gt;0,VLOOKUP(C58,基礎データ!$C$39:$L$108,4),"")</f>
        <v/>
      </c>
      <c r="M58" s="244"/>
      <c r="N58" s="244"/>
      <c r="O58" s="243" t="str">
        <f>IF(C58&gt;0,VLOOKUP(C58,基礎データ!$C$39:$L$108,5),"")</f>
        <v/>
      </c>
      <c r="P58" s="244"/>
      <c r="Q58" s="244"/>
      <c r="R58" s="30" t="str">
        <f>IF(C58&gt;0,VLOOKUP(C58,基礎データ!$C$39:$L$108,9),"")</f>
        <v/>
      </c>
      <c r="S58" s="449" t="str">
        <f>IF(C58&gt;0,VLOOKUP(C58,基礎データ!$C$39:$L$108,6)&amp;"."&amp;VLOOKUP(C58,基礎データ!$C$39:$L$108,7)&amp;"."&amp;VLOOKUP(C58,基礎データ!$C$39:$L$108,8,),"")</f>
        <v/>
      </c>
      <c r="T58" s="449"/>
      <c r="U58" s="449"/>
      <c r="V58" s="449"/>
      <c r="W58" s="450" t="str">
        <f>IF(C58&gt;0,VLOOKUP(C58,基礎データ!$C$39:$L$108,10),"")</f>
        <v/>
      </c>
      <c r="X58" s="450"/>
      <c r="Y58" s="267"/>
      <c r="Z58" s="268"/>
      <c r="AA58" s="268"/>
      <c r="AB58" s="268"/>
      <c r="AC58" s="268"/>
      <c r="AD58" s="268"/>
      <c r="AE58" s="268"/>
      <c r="AF58" s="268"/>
      <c r="AG58" s="269"/>
      <c r="AI58" s="99">
        <v>6</v>
      </c>
      <c r="AJ58" s="99" t="str">
        <f>F61&amp;"　・　"&amp;F62</f>
        <v>　・　</v>
      </c>
    </row>
    <row r="59" spans="1:36" s="27" customFormat="1" ht="19.5" customHeight="1">
      <c r="A59" s="70" t="str">
        <f>基礎データ!C75&amp;" 　"&amp;基礎データ!D75&amp;基礎データ!E75</f>
        <v>37 　</v>
      </c>
      <c r="C59" s="18"/>
      <c r="D59" s="29"/>
      <c r="E59" s="507">
        <v>5</v>
      </c>
      <c r="F59" s="238" t="str">
        <f>IF(C59&gt;0,VLOOKUP(C59,基礎データ!$C$39:$L$108,2),"")</f>
        <v/>
      </c>
      <c r="G59" s="239"/>
      <c r="H59" s="239"/>
      <c r="I59" s="238" t="str">
        <f>IF(C59&gt;0,VLOOKUP(C59,基礎データ!$C$39:$L$108,3),"")</f>
        <v/>
      </c>
      <c r="J59" s="239"/>
      <c r="K59" s="239"/>
      <c r="L59" s="238" t="str">
        <f>IF(C59&gt;0,VLOOKUP(C59,基礎データ!$C$39:$L$108,4),"")</f>
        <v/>
      </c>
      <c r="M59" s="239"/>
      <c r="N59" s="239"/>
      <c r="O59" s="238" t="str">
        <f>IF(C59&gt;0,VLOOKUP(C59,基礎データ!$C$39:$L$108,5),"")</f>
        <v/>
      </c>
      <c r="P59" s="239"/>
      <c r="Q59" s="239"/>
      <c r="R59" s="19" t="str">
        <f>IF(C59&gt;0,VLOOKUP(C59,基礎データ!$C$39:$L$108,9),"")</f>
        <v/>
      </c>
      <c r="S59" s="451" t="str">
        <f>IF(C59&gt;0,VLOOKUP(C59,基礎データ!$C$39:$L$108,6)&amp;"."&amp;VLOOKUP(C59,基礎データ!$C$39:$L$108,7)&amp;"."&amp;VLOOKUP(C59,基礎データ!$C$39:$L$108,8,),"")</f>
        <v/>
      </c>
      <c r="T59" s="451"/>
      <c r="U59" s="451"/>
      <c r="V59" s="451"/>
      <c r="W59" s="451" t="str">
        <f>IF(C59&gt;0,VLOOKUP(C59,基礎データ!$C$39:$L$108,10),"")</f>
        <v/>
      </c>
      <c r="X59" s="451"/>
      <c r="Y59" s="261"/>
      <c r="Z59" s="262"/>
      <c r="AA59" s="262"/>
      <c r="AB59" s="262"/>
      <c r="AC59" s="262"/>
      <c r="AD59" s="262"/>
      <c r="AE59" s="262"/>
      <c r="AF59" s="262"/>
      <c r="AG59" s="263"/>
      <c r="AI59" s="99">
        <v>7</v>
      </c>
      <c r="AJ59" s="99" t="str">
        <f>F63&amp;"　・　"&amp;F64</f>
        <v>　・　</v>
      </c>
    </row>
    <row r="60" spans="1:36" s="27" customFormat="1" ht="19.5" customHeight="1">
      <c r="A60" s="70" t="str">
        <f>基礎データ!C76&amp;" 　"&amp;基礎データ!D76&amp;基礎データ!E76</f>
        <v>38 　</v>
      </c>
      <c r="C60" s="18"/>
      <c r="D60" s="29"/>
      <c r="E60" s="505"/>
      <c r="F60" s="243" t="str">
        <f>IF(C60&gt;0,VLOOKUP(C60,基礎データ!$C$39:$L$108,2),"")</f>
        <v/>
      </c>
      <c r="G60" s="244"/>
      <c r="H60" s="244"/>
      <c r="I60" s="243" t="str">
        <f>IF(C60&gt;0,VLOOKUP(C60,基礎データ!$C$39:$L$108,3),"")</f>
        <v/>
      </c>
      <c r="J60" s="244"/>
      <c r="K60" s="244"/>
      <c r="L60" s="243" t="str">
        <f>IF(C60&gt;0,VLOOKUP(C60,基礎データ!$C$39:$L$108,4),"")</f>
        <v/>
      </c>
      <c r="M60" s="244"/>
      <c r="N60" s="244"/>
      <c r="O60" s="243" t="str">
        <f>IF(C60&gt;0,VLOOKUP(C60,基礎データ!$C$39:$L$108,5),"")</f>
        <v/>
      </c>
      <c r="P60" s="244"/>
      <c r="Q60" s="244"/>
      <c r="R60" s="30" t="str">
        <f>IF(C60&gt;0,VLOOKUP(C60,基礎データ!$C$39:$L$108,9),"")</f>
        <v/>
      </c>
      <c r="S60" s="449" t="str">
        <f>IF(C60&gt;0,VLOOKUP(C60,基礎データ!$C$39:$L$108,6)&amp;"."&amp;VLOOKUP(C60,基礎データ!$C$39:$L$108,7)&amp;"."&amp;VLOOKUP(C60,基礎データ!$C$39:$L$108,8,),"")</f>
        <v/>
      </c>
      <c r="T60" s="449"/>
      <c r="U60" s="449"/>
      <c r="V60" s="449"/>
      <c r="W60" s="450" t="str">
        <f>IF(C60&gt;0,VLOOKUP(C60,基礎データ!$C$39:$L$108,10),"")</f>
        <v/>
      </c>
      <c r="X60" s="450"/>
      <c r="Y60" s="267"/>
      <c r="Z60" s="268"/>
      <c r="AA60" s="268"/>
      <c r="AB60" s="268"/>
      <c r="AC60" s="268"/>
      <c r="AD60" s="268"/>
      <c r="AE60" s="268"/>
      <c r="AF60" s="268"/>
      <c r="AG60" s="269"/>
      <c r="AI60" s="99">
        <v>8</v>
      </c>
      <c r="AJ60" s="99" t="str">
        <f>F65&amp;"　・　"&amp;F66</f>
        <v>　・　</v>
      </c>
    </row>
    <row r="61" spans="1:36" s="27" customFormat="1" ht="19.5" customHeight="1">
      <c r="A61" s="70" t="str">
        <f>基礎データ!C77&amp;" 　"&amp;基礎データ!D77&amp;基礎データ!E77</f>
        <v>39 　</v>
      </c>
      <c r="C61" s="18"/>
      <c r="D61" s="29"/>
      <c r="E61" s="507">
        <v>6</v>
      </c>
      <c r="F61" s="238" t="str">
        <f>IF(C61&gt;0,VLOOKUP(C61,基礎データ!$C$39:$L$108,2),"")</f>
        <v/>
      </c>
      <c r="G61" s="239"/>
      <c r="H61" s="239"/>
      <c r="I61" s="238" t="str">
        <f>IF(C61&gt;0,VLOOKUP(C61,基礎データ!$C$39:$L$108,3),"")</f>
        <v/>
      </c>
      <c r="J61" s="239"/>
      <c r="K61" s="239"/>
      <c r="L61" s="238" t="str">
        <f>IF(C61&gt;0,VLOOKUP(C61,基礎データ!$C$39:$L$108,4),"")</f>
        <v/>
      </c>
      <c r="M61" s="239"/>
      <c r="N61" s="239"/>
      <c r="O61" s="238" t="str">
        <f>IF(C61&gt;0,VLOOKUP(C61,基礎データ!$C$39:$L$108,5),"")</f>
        <v/>
      </c>
      <c r="P61" s="239"/>
      <c r="Q61" s="239"/>
      <c r="R61" s="19" t="str">
        <f>IF(C61&gt;0,VLOOKUP(C61,基礎データ!$C$39:$L$108,9),"")</f>
        <v/>
      </c>
      <c r="S61" s="451" t="str">
        <f>IF(C61&gt;0,VLOOKUP(C61,基礎データ!$C$39:$L$108,6)&amp;"."&amp;VLOOKUP(C61,基礎データ!$C$39:$L$108,7)&amp;"."&amp;VLOOKUP(C61,基礎データ!$C$39:$L$108,8,),"")</f>
        <v/>
      </c>
      <c r="T61" s="451"/>
      <c r="U61" s="451"/>
      <c r="V61" s="451"/>
      <c r="W61" s="451" t="str">
        <f>IF(C61&gt;0,VLOOKUP(C61,基礎データ!$C$39:$L$108,10),"")</f>
        <v/>
      </c>
      <c r="X61" s="451"/>
      <c r="Y61" s="261"/>
      <c r="Z61" s="262"/>
      <c r="AA61" s="262"/>
      <c r="AB61" s="262"/>
      <c r="AC61" s="262"/>
      <c r="AD61" s="262"/>
      <c r="AE61" s="262"/>
      <c r="AF61" s="262"/>
      <c r="AG61" s="263"/>
    </row>
    <row r="62" spans="1:36" s="27" customFormat="1" ht="19.5" customHeight="1">
      <c r="A62" s="70" t="str">
        <f>基礎データ!C78&amp;" 　"&amp;基礎データ!D78&amp;基礎データ!E78</f>
        <v>40 　</v>
      </c>
      <c r="C62" s="18"/>
      <c r="D62" s="29"/>
      <c r="E62" s="505"/>
      <c r="F62" s="243" t="str">
        <f>IF(C62&gt;0,VLOOKUP(C62,基礎データ!$C$39:$L$108,2),"")</f>
        <v/>
      </c>
      <c r="G62" s="244"/>
      <c r="H62" s="244"/>
      <c r="I62" s="243" t="str">
        <f>IF(C62&gt;0,VLOOKUP(C62,基礎データ!$C$39:$L$108,3),"")</f>
        <v/>
      </c>
      <c r="J62" s="244"/>
      <c r="K62" s="244"/>
      <c r="L62" s="243" t="str">
        <f>IF(C62&gt;0,VLOOKUP(C62,基礎データ!$C$39:$L$108,4),"")</f>
        <v/>
      </c>
      <c r="M62" s="244"/>
      <c r="N62" s="244"/>
      <c r="O62" s="243" t="str">
        <f>IF(C62&gt;0,VLOOKUP(C62,基礎データ!$C$39:$L$108,5),"")</f>
        <v/>
      </c>
      <c r="P62" s="244"/>
      <c r="Q62" s="244"/>
      <c r="R62" s="30" t="str">
        <f>IF(C62&gt;0,VLOOKUP(C62,基礎データ!$C$39:$L$108,9),"")</f>
        <v/>
      </c>
      <c r="S62" s="449" t="str">
        <f>IF(C62&gt;0,VLOOKUP(C62,基礎データ!$C$39:$L$108,6)&amp;"."&amp;VLOOKUP(C62,基礎データ!$C$39:$L$108,7)&amp;"."&amp;VLOOKUP(C62,基礎データ!$C$39:$L$108,8,),"")</f>
        <v/>
      </c>
      <c r="T62" s="449"/>
      <c r="U62" s="449"/>
      <c r="V62" s="449"/>
      <c r="W62" s="450" t="str">
        <f>IF(C62&gt;0,VLOOKUP(C62,基礎データ!$C$39:$L$108,10),"")</f>
        <v/>
      </c>
      <c r="X62" s="450"/>
      <c r="Y62" s="267"/>
      <c r="Z62" s="268"/>
      <c r="AA62" s="268"/>
      <c r="AB62" s="268"/>
      <c r="AC62" s="268"/>
      <c r="AD62" s="268"/>
      <c r="AE62" s="268"/>
      <c r="AF62" s="268"/>
      <c r="AG62" s="269"/>
    </row>
    <row r="63" spans="1:36" s="27" customFormat="1" ht="19.5" customHeight="1">
      <c r="A63" s="70" t="str">
        <f>基礎データ!C79&amp;" 　"&amp;基礎データ!D79&amp;基礎データ!E79</f>
        <v>41 　</v>
      </c>
      <c r="C63" s="18"/>
      <c r="D63" s="29"/>
      <c r="E63" s="507">
        <v>7</v>
      </c>
      <c r="F63" s="238" t="str">
        <f>IF(C63&gt;0,VLOOKUP(C63,基礎データ!$C$39:$L$108,2),"")</f>
        <v/>
      </c>
      <c r="G63" s="239"/>
      <c r="H63" s="239"/>
      <c r="I63" s="238" t="str">
        <f>IF(C63&gt;0,VLOOKUP(C63,基礎データ!$C$39:$L$108,3),"")</f>
        <v/>
      </c>
      <c r="J63" s="239"/>
      <c r="K63" s="239"/>
      <c r="L63" s="238" t="str">
        <f>IF(C63&gt;0,VLOOKUP(C63,基礎データ!$C$39:$L$108,4),"")</f>
        <v/>
      </c>
      <c r="M63" s="239"/>
      <c r="N63" s="239"/>
      <c r="O63" s="238" t="str">
        <f>IF(C63&gt;0,VLOOKUP(C63,基礎データ!$C$39:$L$108,5),"")</f>
        <v/>
      </c>
      <c r="P63" s="239"/>
      <c r="Q63" s="239"/>
      <c r="R63" s="19" t="str">
        <f>IF(C63&gt;0,VLOOKUP(C63,基礎データ!$C$39:$L$108,9),"")</f>
        <v/>
      </c>
      <c r="S63" s="451" t="str">
        <f>IF(C63&gt;0,VLOOKUP(C63,基礎データ!$C$39:$L$108,6)&amp;"."&amp;VLOOKUP(C63,基礎データ!$C$39:$L$108,7)&amp;"."&amp;VLOOKUP(C63,基礎データ!$C$39:$L$108,8,),"")</f>
        <v/>
      </c>
      <c r="T63" s="451"/>
      <c r="U63" s="451"/>
      <c r="V63" s="451"/>
      <c r="W63" s="451" t="str">
        <f>IF(C63&gt;0,VLOOKUP(C63,基礎データ!$C$39:$L$108,10),"")</f>
        <v/>
      </c>
      <c r="X63" s="451"/>
      <c r="Y63" s="261"/>
      <c r="Z63" s="262"/>
      <c r="AA63" s="262"/>
      <c r="AB63" s="262"/>
      <c r="AC63" s="262"/>
      <c r="AD63" s="262"/>
      <c r="AE63" s="262"/>
      <c r="AF63" s="262"/>
      <c r="AG63" s="263"/>
    </row>
    <row r="64" spans="1:36" s="27" customFormat="1" ht="19.5" customHeight="1">
      <c r="A64" s="70" t="str">
        <f>基礎データ!C80&amp;" 　"&amp;基礎データ!D80&amp;基礎データ!E80</f>
        <v>42 　</v>
      </c>
      <c r="C64" s="18"/>
      <c r="D64" s="29"/>
      <c r="E64" s="505"/>
      <c r="F64" s="243" t="str">
        <f>IF(C64&gt;0,VLOOKUP(C64,基礎データ!$C$39:$L$108,2),"")</f>
        <v/>
      </c>
      <c r="G64" s="244"/>
      <c r="H64" s="244"/>
      <c r="I64" s="243" t="str">
        <f>IF(C64&gt;0,VLOOKUP(C64,基礎データ!$C$39:$L$108,3),"")</f>
        <v/>
      </c>
      <c r="J64" s="244"/>
      <c r="K64" s="244"/>
      <c r="L64" s="243" t="str">
        <f>IF(C64&gt;0,VLOOKUP(C64,基礎データ!$C$39:$L$108,4),"")</f>
        <v/>
      </c>
      <c r="M64" s="244"/>
      <c r="N64" s="244"/>
      <c r="O64" s="243" t="str">
        <f>IF(C64&gt;0,VLOOKUP(C64,基礎データ!$C$39:$L$108,5),"")</f>
        <v/>
      </c>
      <c r="P64" s="244"/>
      <c r="Q64" s="244"/>
      <c r="R64" s="30" t="str">
        <f>IF(C64&gt;0,VLOOKUP(C64,基礎データ!$C$39:$L$108,9),"")</f>
        <v/>
      </c>
      <c r="S64" s="449" t="str">
        <f>IF(C64&gt;0,VLOOKUP(C64,基礎データ!$C$39:$L$108,6)&amp;"."&amp;VLOOKUP(C64,基礎データ!$C$39:$L$108,7)&amp;"."&amp;VLOOKUP(C64,基礎データ!$C$39:$L$108,8,),"")</f>
        <v/>
      </c>
      <c r="T64" s="449"/>
      <c r="U64" s="449"/>
      <c r="V64" s="449"/>
      <c r="W64" s="450" t="str">
        <f>IF(C64&gt;0,VLOOKUP(C64,基礎データ!$C$39:$L$108,10),"")</f>
        <v/>
      </c>
      <c r="X64" s="450"/>
      <c r="Y64" s="267"/>
      <c r="Z64" s="268"/>
      <c r="AA64" s="268"/>
      <c r="AB64" s="268"/>
      <c r="AC64" s="268"/>
      <c r="AD64" s="268"/>
      <c r="AE64" s="268"/>
      <c r="AF64" s="268"/>
      <c r="AG64" s="269"/>
    </row>
    <row r="65" spans="1:33" s="27" customFormat="1" ht="19.5" customHeight="1">
      <c r="A65" s="70" t="str">
        <f>基礎データ!C81&amp;" 　"&amp;基礎データ!D81&amp;基礎データ!E81</f>
        <v>43 　</v>
      </c>
      <c r="C65" s="18"/>
      <c r="D65" s="29"/>
      <c r="E65" s="507">
        <v>8</v>
      </c>
      <c r="F65" s="238" t="str">
        <f>IF(C65&gt;0,VLOOKUP(C65,基礎データ!$C$39:$L$108,2),"")</f>
        <v/>
      </c>
      <c r="G65" s="239"/>
      <c r="H65" s="239"/>
      <c r="I65" s="238" t="str">
        <f>IF(C65&gt;0,VLOOKUP(C65,基礎データ!$C$39:$L$108,3),"")</f>
        <v/>
      </c>
      <c r="J65" s="239"/>
      <c r="K65" s="239"/>
      <c r="L65" s="238" t="str">
        <f>IF(C65&gt;0,VLOOKUP(C65,基礎データ!$C$39:$L$108,4),"")</f>
        <v/>
      </c>
      <c r="M65" s="239"/>
      <c r="N65" s="239"/>
      <c r="O65" s="238" t="str">
        <f>IF(C65&gt;0,VLOOKUP(C65,基礎データ!$C$39:$L$108,5),"")</f>
        <v/>
      </c>
      <c r="P65" s="239"/>
      <c r="Q65" s="239"/>
      <c r="R65" s="19" t="str">
        <f>IF(C65&gt;0,VLOOKUP(C65,基礎データ!$C$39:$L$108,9),"")</f>
        <v/>
      </c>
      <c r="S65" s="451" t="str">
        <f>IF(C65&gt;0,VLOOKUP(C65,基礎データ!$C$39:$L$108,6)&amp;"."&amp;VLOOKUP(C65,基礎データ!$C$39:$L$108,7)&amp;"."&amp;VLOOKUP(C65,基礎データ!$C$39:$L$108,8,),"")</f>
        <v/>
      </c>
      <c r="T65" s="451"/>
      <c r="U65" s="451"/>
      <c r="V65" s="451"/>
      <c r="W65" s="451" t="str">
        <f>IF(C65&gt;0,VLOOKUP(C65,基礎データ!$C$39:$L$108,10),"")</f>
        <v/>
      </c>
      <c r="X65" s="451"/>
      <c r="Y65" s="509"/>
      <c r="Z65" s="510"/>
      <c r="AA65" s="262"/>
      <c r="AB65" s="262"/>
      <c r="AC65" s="262"/>
      <c r="AD65" s="262"/>
      <c r="AE65" s="262"/>
      <c r="AF65" s="262"/>
      <c r="AG65" s="263"/>
    </row>
    <row r="66" spans="1:33" s="27" customFormat="1" ht="19.5" customHeight="1" thickBot="1">
      <c r="A66" s="70" t="str">
        <f>基礎データ!C82&amp;" 　"&amp;基礎データ!D82&amp;基礎データ!E82</f>
        <v>44 　</v>
      </c>
      <c r="C66" s="18"/>
      <c r="D66" s="29"/>
      <c r="E66" s="508"/>
      <c r="F66" s="299" t="str">
        <f>IF(C66&gt;0,VLOOKUP(C66,基礎データ!$C$39:$L$108,2),"")</f>
        <v/>
      </c>
      <c r="G66" s="300"/>
      <c r="H66" s="300"/>
      <c r="I66" s="299" t="str">
        <f>IF(C66&gt;0,VLOOKUP(C66,基礎データ!$C$39:$L$108,3),"")</f>
        <v/>
      </c>
      <c r="J66" s="300"/>
      <c r="K66" s="300"/>
      <c r="L66" s="299" t="str">
        <f>IF(C66&gt;0,VLOOKUP(C66,基礎データ!$C$39:$L$108,4),"")</f>
        <v/>
      </c>
      <c r="M66" s="300"/>
      <c r="N66" s="300"/>
      <c r="O66" s="299" t="str">
        <f>IF(C66&gt;0,VLOOKUP(C66,基礎データ!$C$39:$L$108,5),"")</f>
        <v/>
      </c>
      <c r="P66" s="300"/>
      <c r="Q66" s="300"/>
      <c r="R66" s="61" t="str">
        <f>IF(C66&gt;0,VLOOKUP(C66,基礎データ!$C$39:$L$108,9),"")</f>
        <v/>
      </c>
      <c r="S66" s="447" t="str">
        <f>IF(C66&gt;0,VLOOKUP(C66,基礎データ!$C$39:$L$108,6)&amp;"."&amp;VLOOKUP(C66,基礎データ!$C$39:$L$108,7)&amp;"."&amp;VLOOKUP(C66,基礎データ!$C$39:$L$108,8,),"")</f>
        <v/>
      </c>
      <c r="T66" s="447"/>
      <c r="U66" s="447"/>
      <c r="V66" s="447"/>
      <c r="W66" s="448" t="str">
        <f>IF(C66&gt;0,VLOOKUP(C66,基礎データ!$C$39:$L$108,10),"")</f>
        <v/>
      </c>
      <c r="X66" s="448"/>
      <c r="Y66" s="511"/>
      <c r="Z66" s="512"/>
      <c r="AA66" s="265"/>
      <c r="AB66" s="265"/>
      <c r="AC66" s="265"/>
      <c r="AD66" s="265"/>
      <c r="AE66" s="265"/>
      <c r="AF66" s="265"/>
      <c r="AG66" s="266"/>
    </row>
    <row r="67" spans="1:33" ht="16.5" customHeight="1">
      <c r="A67" s="70" t="str">
        <f>基礎データ!C83&amp;" 　"&amp;基礎データ!D83&amp;基礎データ!E83</f>
        <v>45 　</v>
      </c>
      <c r="D67" s="29"/>
      <c r="E67" s="22" t="s">
        <v>76</v>
      </c>
      <c r="F67" s="444" t="s">
        <v>205</v>
      </c>
      <c r="G67" s="444"/>
      <c r="H67" s="444"/>
      <c r="I67" s="444"/>
      <c r="J67" s="444"/>
      <c r="K67" s="444"/>
      <c r="L67" s="444"/>
      <c r="M67" s="444"/>
      <c r="N67" s="444"/>
      <c r="O67" s="444"/>
      <c r="P67" s="444"/>
      <c r="Q67" s="444"/>
      <c r="R67" s="444"/>
      <c r="S67" s="444"/>
      <c r="T67" s="444"/>
      <c r="U67" s="444"/>
      <c r="V67" s="444"/>
      <c r="W67" s="446"/>
      <c r="X67" s="446"/>
      <c r="Y67" s="443"/>
      <c r="Z67" s="443"/>
      <c r="AA67" s="443"/>
      <c r="AB67" s="443"/>
      <c r="AC67" s="443"/>
      <c r="AD67" s="443"/>
      <c r="AE67" s="443"/>
      <c r="AF67" s="443"/>
      <c r="AG67" s="443"/>
    </row>
    <row r="68" spans="1:33" ht="16.5" customHeight="1">
      <c r="A68" s="70" t="str">
        <f>基礎データ!C84&amp;" 　"&amp;基礎データ!D84&amp;基礎データ!E84</f>
        <v>46 　</v>
      </c>
      <c r="E68" s="63" t="s">
        <v>75</v>
      </c>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row>
    <row r="69" spans="1:33" ht="16.5" customHeight="1">
      <c r="A69" s="70" t="str">
        <f>基礎データ!C85&amp;" 　"&amp;基礎データ!D85&amp;基礎データ!E85</f>
        <v>47 　</v>
      </c>
      <c r="E69" s="63"/>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row>
    <row r="70" spans="1:33" ht="16.5" customHeight="1">
      <c r="A70" s="70" t="str">
        <f>基礎データ!C86&amp;" 　"&amp;基礎データ!D86&amp;基礎データ!E86</f>
        <v>48 　</v>
      </c>
      <c r="E70" s="141">
        <v>20</v>
      </c>
      <c r="F70" s="174"/>
      <c r="G70" s="67" t="s">
        <v>37</v>
      </c>
      <c r="H70" s="175"/>
      <c r="I70" s="175"/>
      <c r="J70" s="67" t="s">
        <v>45</v>
      </c>
      <c r="K70" s="175"/>
      <c r="L70" s="175"/>
      <c r="M70" s="31" t="s">
        <v>39</v>
      </c>
      <c r="N70" s="32" t="s">
        <v>7</v>
      </c>
      <c r="O70" s="463">
        <f>基礎データ!E15</f>
        <v>0</v>
      </c>
      <c r="P70" s="463"/>
      <c r="Q70" s="463"/>
      <c r="R70" s="463"/>
      <c r="S70" s="33" t="s">
        <v>8</v>
      </c>
      <c r="T70" s="279" t="str">
        <f>基礎データ!E16</f>
        <v>高等学校</v>
      </c>
      <c r="U70" s="279"/>
      <c r="V70" s="279"/>
      <c r="W70" s="143" t="s">
        <v>317</v>
      </c>
      <c r="X70" s="48" t="s">
        <v>7</v>
      </c>
      <c r="Y70" s="506">
        <f>基礎データ!E17</f>
        <v>0</v>
      </c>
      <c r="Z70" s="506"/>
      <c r="AA70" s="506"/>
      <c r="AB70" s="506"/>
      <c r="AC70" s="506"/>
      <c r="AD70" s="33" t="s">
        <v>8</v>
      </c>
      <c r="AE70" s="34" t="s">
        <v>6</v>
      </c>
      <c r="AF70" s="21"/>
      <c r="AG70" s="21"/>
    </row>
    <row r="71" spans="1:33" ht="16.5" customHeight="1">
      <c r="A71" s="70" t="str">
        <f>基礎データ!C87&amp;" 　"&amp;基礎データ!D87&amp;基礎データ!E87</f>
        <v>49 　</v>
      </c>
    </row>
    <row r="72" spans="1:33" ht="16.5" customHeight="1">
      <c r="A72" s="70" t="str">
        <f>基礎データ!C88&amp;" 　"&amp;基礎データ!D88&amp;基礎データ!E88</f>
        <v>50 　</v>
      </c>
    </row>
    <row r="73" spans="1:33" ht="16.5" customHeight="1">
      <c r="A73" s="70"/>
      <c r="E73" s="36" t="s">
        <v>29</v>
      </c>
    </row>
    <row r="74" spans="1:33" ht="16.5" customHeight="1">
      <c r="A74" s="70"/>
      <c r="E74" s="72"/>
    </row>
    <row r="75" spans="1:33" ht="16.5" customHeight="1">
      <c r="A75" s="70"/>
    </row>
    <row r="76" spans="1:33" ht="16.5" customHeight="1">
      <c r="A76" s="70"/>
    </row>
    <row r="77" spans="1:33" ht="16.5" customHeight="1">
      <c r="A77" s="70"/>
    </row>
    <row r="78" spans="1:33" ht="16.5" customHeight="1">
      <c r="A78" s="70"/>
    </row>
    <row r="79" spans="1:33" ht="16.5" customHeight="1">
      <c r="A79" s="70"/>
    </row>
    <row r="80" spans="1:33" ht="16.5" customHeight="1">
      <c r="A80" s="70"/>
    </row>
    <row r="81" spans="1:1" ht="16.5" customHeight="1">
      <c r="A81" s="70"/>
    </row>
    <row r="82" spans="1:1" ht="16.5" customHeight="1">
      <c r="A82" s="70"/>
    </row>
    <row r="83" spans="1:1" ht="16.5" customHeight="1">
      <c r="A83" s="70"/>
    </row>
    <row r="84" spans="1:1" ht="16.5" customHeight="1">
      <c r="A84" s="70"/>
    </row>
    <row r="85" spans="1:1" ht="16.5" customHeight="1">
      <c r="A85" s="70"/>
    </row>
    <row r="86" spans="1:1" ht="16.5" customHeight="1">
      <c r="A86" s="70"/>
    </row>
    <row r="87" spans="1:1" ht="16.5" customHeight="1">
      <c r="A87" s="70"/>
    </row>
    <row r="88" spans="1:1" ht="16.5" customHeight="1">
      <c r="A88" s="70"/>
    </row>
    <row r="89" spans="1:1" ht="16.5" customHeight="1">
      <c r="A89" s="70"/>
    </row>
    <row r="90" spans="1:1" ht="16.5" customHeight="1">
      <c r="A90" s="70"/>
    </row>
    <row r="91" spans="1:1" ht="16.5" customHeight="1">
      <c r="A91" s="70"/>
    </row>
    <row r="92" spans="1:1" ht="16.5" customHeight="1">
      <c r="A92" s="70"/>
    </row>
    <row r="93" spans="1:1" ht="16.5" customHeight="1">
      <c r="A93" s="70"/>
    </row>
    <row r="94" spans="1:1">
      <c r="A94" s="37"/>
    </row>
    <row r="95" spans="1:1">
      <c r="A95" s="37"/>
    </row>
    <row r="96" spans="1:1">
      <c r="A96" s="37"/>
    </row>
    <row r="97" spans="1:1">
      <c r="A97" s="37"/>
    </row>
    <row r="98" spans="1:1">
      <c r="A98" s="37"/>
    </row>
    <row r="99" spans="1:1">
      <c r="A99" s="37"/>
    </row>
    <row r="100" spans="1:1">
      <c r="A100" s="37"/>
    </row>
    <row r="101" spans="1:1">
      <c r="A101" s="37"/>
    </row>
  </sheetData>
  <sheetProtection selectLockedCells="1"/>
  <mergeCells count="383">
    <mergeCell ref="Y15:Y19"/>
    <mergeCell ref="Z15:AA19"/>
    <mergeCell ref="AB15:AB19"/>
    <mergeCell ref="AC15:AG19"/>
    <mergeCell ref="AE5:AG6"/>
    <mergeCell ref="G13:L13"/>
    <mergeCell ref="T13:W13"/>
    <mergeCell ref="E1:AG1"/>
    <mergeCell ref="E2:AG2"/>
    <mergeCell ref="E3:AG4"/>
    <mergeCell ref="E9:F10"/>
    <mergeCell ref="P9:W10"/>
    <mergeCell ref="X9:X14"/>
    <mergeCell ref="Z9:AG9"/>
    <mergeCell ref="Y10:AG12"/>
    <mergeCell ref="E11:F12"/>
    <mergeCell ref="Z14:AG14"/>
    <mergeCell ref="Z13:AG13"/>
    <mergeCell ref="E5:G5"/>
    <mergeCell ref="E6:G6"/>
    <mergeCell ref="J6:K6"/>
    <mergeCell ref="L6:M6"/>
    <mergeCell ref="N6:AC6"/>
    <mergeCell ref="E7:AG7"/>
    <mergeCell ref="G9:K10"/>
    <mergeCell ref="L9:O10"/>
    <mergeCell ref="G11:K12"/>
    <mergeCell ref="L11:O12"/>
    <mergeCell ref="U12:W12"/>
    <mergeCell ref="E13:F13"/>
    <mergeCell ref="X15:X19"/>
    <mergeCell ref="H16:J16"/>
    <mergeCell ref="K16:M16"/>
    <mergeCell ref="N16:O16"/>
    <mergeCell ref="P16:Q16"/>
    <mergeCell ref="R16:S16"/>
    <mergeCell ref="H17:J17"/>
    <mergeCell ref="K17:M17"/>
    <mergeCell ref="N17:O17"/>
    <mergeCell ref="P17:Q17"/>
    <mergeCell ref="R17:S17"/>
    <mergeCell ref="H18:J18"/>
    <mergeCell ref="K18:M18"/>
    <mergeCell ref="N18:O18"/>
    <mergeCell ref="P18:Q18"/>
    <mergeCell ref="R18:S18"/>
    <mergeCell ref="R15:S15"/>
    <mergeCell ref="H19:J19"/>
    <mergeCell ref="K19:M19"/>
    <mergeCell ref="N19:O19"/>
    <mergeCell ref="P19:Q19"/>
    <mergeCell ref="R19:S19"/>
    <mergeCell ref="H15:J15"/>
    <mergeCell ref="C21:C22"/>
    <mergeCell ref="D21:D22"/>
    <mergeCell ref="E21:E22"/>
    <mergeCell ref="F21:Q21"/>
    <mergeCell ref="R21:R22"/>
    <mergeCell ref="E14:F19"/>
    <mergeCell ref="H14:M14"/>
    <mergeCell ref="N14:O14"/>
    <mergeCell ref="P14:Q14"/>
    <mergeCell ref="R14:S14"/>
    <mergeCell ref="S21:V22"/>
    <mergeCell ref="K15:M15"/>
    <mergeCell ref="N15:O15"/>
    <mergeCell ref="P15:Q15"/>
    <mergeCell ref="W21:X22"/>
    <mergeCell ref="Y21:AG22"/>
    <mergeCell ref="F22:K22"/>
    <mergeCell ref="L22:Q22"/>
    <mergeCell ref="F23:H23"/>
    <mergeCell ref="I23:K23"/>
    <mergeCell ref="L23:N23"/>
    <mergeCell ref="O23:Q23"/>
    <mergeCell ref="S23:V23"/>
    <mergeCell ref="W23:X23"/>
    <mergeCell ref="Y23:AG23"/>
    <mergeCell ref="F24:H24"/>
    <mergeCell ref="I24:K24"/>
    <mergeCell ref="L24:N24"/>
    <mergeCell ref="O24:Q24"/>
    <mergeCell ref="S24:V24"/>
    <mergeCell ref="W24:X24"/>
    <mergeCell ref="Y24:AG24"/>
    <mergeCell ref="Y25:AG25"/>
    <mergeCell ref="F26:H26"/>
    <mergeCell ref="I26:K26"/>
    <mergeCell ref="L26:N26"/>
    <mergeCell ref="O26:Q26"/>
    <mergeCell ref="S26:V26"/>
    <mergeCell ref="W26:X26"/>
    <mergeCell ref="Y26:AG26"/>
    <mergeCell ref="F25:H25"/>
    <mergeCell ref="I25:K25"/>
    <mergeCell ref="L25:N25"/>
    <mergeCell ref="O25:Q25"/>
    <mergeCell ref="S25:V25"/>
    <mergeCell ref="W25:X25"/>
    <mergeCell ref="Y27:AG27"/>
    <mergeCell ref="F28:H28"/>
    <mergeCell ref="I28:K28"/>
    <mergeCell ref="L28:N28"/>
    <mergeCell ref="O28:Q28"/>
    <mergeCell ref="S28:V28"/>
    <mergeCell ref="W28:X28"/>
    <mergeCell ref="Y28:AG28"/>
    <mergeCell ref="F27:H27"/>
    <mergeCell ref="I27:K27"/>
    <mergeCell ref="L27:N27"/>
    <mergeCell ref="O27:Q27"/>
    <mergeCell ref="S27:V27"/>
    <mergeCell ref="W27:X27"/>
    <mergeCell ref="E31:E32"/>
    <mergeCell ref="F31:Q31"/>
    <mergeCell ref="R31:R32"/>
    <mergeCell ref="S31:V32"/>
    <mergeCell ref="W31:X32"/>
    <mergeCell ref="Y31:AG32"/>
    <mergeCell ref="F32:K32"/>
    <mergeCell ref="L32:Q32"/>
    <mergeCell ref="Y29:AG29"/>
    <mergeCell ref="F30:H30"/>
    <mergeCell ref="I30:K30"/>
    <mergeCell ref="L30:N30"/>
    <mergeCell ref="O30:Q30"/>
    <mergeCell ref="S30:V30"/>
    <mergeCell ref="W30:X30"/>
    <mergeCell ref="Y30:AG30"/>
    <mergeCell ref="F29:H29"/>
    <mergeCell ref="I29:K29"/>
    <mergeCell ref="L29:N29"/>
    <mergeCell ref="O29:Q29"/>
    <mergeCell ref="S29:V29"/>
    <mergeCell ref="W29:X29"/>
    <mergeCell ref="Y33:AG33"/>
    <mergeCell ref="F34:H34"/>
    <mergeCell ref="I34:K34"/>
    <mergeCell ref="L34:N34"/>
    <mergeCell ref="O34:Q34"/>
    <mergeCell ref="S34:V34"/>
    <mergeCell ref="W34:X34"/>
    <mergeCell ref="Y34:AG34"/>
    <mergeCell ref="F33:H33"/>
    <mergeCell ref="I33:K33"/>
    <mergeCell ref="L33:N33"/>
    <mergeCell ref="O33:Q33"/>
    <mergeCell ref="S33:V33"/>
    <mergeCell ref="W33:X33"/>
    <mergeCell ref="Y35:AG35"/>
    <mergeCell ref="F36:H36"/>
    <mergeCell ref="I36:K36"/>
    <mergeCell ref="L36:N36"/>
    <mergeCell ref="O36:Q36"/>
    <mergeCell ref="S36:V36"/>
    <mergeCell ref="W36:X36"/>
    <mergeCell ref="Y36:AG36"/>
    <mergeCell ref="F35:H35"/>
    <mergeCell ref="I35:K35"/>
    <mergeCell ref="L35:N35"/>
    <mergeCell ref="O35:Q35"/>
    <mergeCell ref="S35:V35"/>
    <mergeCell ref="W35:X35"/>
    <mergeCell ref="Y37:AG37"/>
    <mergeCell ref="F38:H38"/>
    <mergeCell ref="I38:K38"/>
    <mergeCell ref="L38:N38"/>
    <mergeCell ref="O38:Q38"/>
    <mergeCell ref="S38:V38"/>
    <mergeCell ref="W38:X38"/>
    <mergeCell ref="Y38:AG38"/>
    <mergeCell ref="F37:H37"/>
    <mergeCell ref="I37:K37"/>
    <mergeCell ref="L37:N37"/>
    <mergeCell ref="O37:Q37"/>
    <mergeCell ref="S37:V37"/>
    <mergeCell ref="W37:X37"/>
    <mergeCell ref="Y39:AG39"/>
    <mergeCell ref="F40:H40"/>
    <mergeCell ref="I40:K40"/>
    <mergeCell ref="L40:N40"/>
    <mergeCell ref="O40:Q40"/>
    <mergeCell ref="S40:V40"/>
    <mergeCell ref="W40:X40"/>
    <mergeCell ref="Y40:AG40"/>
    <mergeCell ref="F39:H39"/>
    <mergeCell ref="I39:K39"/>
    <mergeCell ref="L39:N39"/>
    <mergeCell ref="O39:Q39"/>
    <mergeCell ref="S39:V39"/>
    <mergeCell ref="W39:X39"/>
    <mergeCell ref="Y41:AG41"/>
    <mergeCell ref="F42:H42"/>
    <mergeCell ref="I42:K42"/>
    <mergeCell ref="L42:N42"/>
    <mergeCell ref="O42:Q42"/>
    <mergeCell ref="S42:V42"/>
    <mergeCell ref="W42:X42"/>
    <mergeCell ref="Y42:AG42"/>
    <mergeCell ref="F41:H41"/>
    <mergeCell ref="I41:K41"/>
    <mergeCell ref="L41:N41"/>
    <mergeCell ref="O41:Q41"/>
    <mergeCell ref="S41:V41"/>
    <mergeCell ref="W41:X41"/>
    <mergeCell ref="Y43:AG43"/>
    <mergeCell ref="F44:H44"/>
    <mergeCell ref="I44:K44"/>
    <mergeCell ref="L44:N44"/>
    <mergeCell ref="O44:Q44"/>
    <mergeCell ref="S44:V44"/>
    <mergeCell ref="W44:X44"/>
    <mergeCell ref="Y44:AG44"/>
    <mergeCell ref="F43:H43"/>
    <mergeCell ref="I43:K43"/>
    <mergeCell ref="L43:N43"/>
    <mergeCell ref="O43:Q43"/>
    <mergeCell ref="S43:V43"/>
    <mergeCell ref="W43:X43"/>
    <mergeCell ref="Y45:AG45"/>
    <mergeCell ref="F46:H46"/>
    <mergeCell ref="I46:K46"/>
    <mergeCell ref="L46:N46"/>
    <mergeCell ref="O46:Q46"/>
    <mergeCell ref="S46:V46"/>
    <mergeCell ref="W46:X46"/>
    <mergeCell ref="Y46:AG46"/>
    <mergeCell ref="F45:H45"/>
    <mergeCell ref="I45:K45"/>
    <mergeCell ref="L45:N45"/>
    <mergeCell ref="O45:Q45"/>
    <mergeCell ref="S45:V45"/>
    <mergeCell ref="W45:X45"/>
    <mergeCell ref="Y47:AG47"/>
    <mergeCell ref="F48:H48"/>
    <mergeCell ref="I48:K48"/>
    <mergeCell ref="L48:N48"/>
    <mergeCell ref="O48:Q48"/>
    <mergeCell ref="S48:V48"/>
    <mergeCell ref="W48:X48"/>
    <mergeCell ref="Y48:AG48"/>
    <mergeCell ref="F47:H47"/>
    <mergeCell ref="I47:K47"/>
    <mergeCell ref="L47:N47"/>
    <mergeCell ref="O47:Q47"/>
    <mergeCell ref="S47:V47"/>
    <mergeCell ref="W47:X47"/>
    <mergeCell ref="S52:V52"/>
    <mergeCell ref="W52:X52"/>
    <mergeCell ref="Y52:AG52"/>
    <mergeCell ref="F51:H51"/>
    <mergeCell ref="I51:K51"/>
    <mergeCell ref="L51:N51"/>
    <mergeCell ref="O51:Q51"/>
    <mergeCell ref="S51:V51"/>
    <mergeCell ref="E49:E50"/>
    <mergeCell ref="F49:Q49"/>
    <mergeCell ref="R49:R50"/>
    <mergeCell ref="S49:V50"/>
    <mergeCell ref="W49:X50"/>
    <mergeCell ref="Y49:AG50"/>
    <mergeCell ref="F50:K50"/>
    <mergeCell ref="L50:Q50"/>
    <mergeCell ref="I54:K54"/>
    <mergeCell ref="L54:N54"/>
    <mergeCell ref="O54:Q54"/>
    <mergeCell ref="S54:V54"/>
    <mergeCell ref="W54:X54"/>
    <mergeCell ref="Y54:AG54"/>
    <mergeCell ref="AI52:AJ52"/>
    <mergeCell ref="E53:E54"/>
    <mergeCell ref="F53:H53"/>
    <mergeCell ref="I53:K53"/>
    <mergeCell ref="L53:N53"/>
    <mergeCell ref="O53:Q53"/>
    <mergeCell ref="S53:V53"/>
    <mergeCell ref="W53:X53"/>
    <mergeCell ref="Y53:AG53"/>
    <mergeCell ref="F54:H54"/>
    <mergeCell ref="E51:E52"/>
    <mergeCell ref="W51:X51"/>
    <mergeCell ref="Y51:AG51"/>
    <mergeCell ref="AI51:AJ51"/>
    <mergeCell ref="F52:H52"/>
    <mergeCell ref="I52:K52"/>
    <mergeCell ref="L52:N52"/>
    <mergeCell ref="O52:Q52"/>
    <mergeCell ref="E57:E58"/>
    <mergeCell ref="F57:H57"/>
    <mergeCell ref="I57:K57"/>
    <mergeCell ref="L57:N57"/>
    <mergeCell ref="O57:Q57"/>
    <mergeCell ref="S57:V57"/>
    <mergeCell ref="W55:X55"/>
    <mergeCell ref="Y55:AG55"/>
    <mergeCell ref="F56:H56"/>
    <mergeCell ref="I56:K56"/>
    <mergeCell ref="L56:N56"/>
    <mergeCell ref="O56:Q56"/>
    <mergeCell ref="S56:V56"/>
    <mergeCell ref="W56:X56"/>
    <mergeCell ref="Y56:AG56"/>
    <mergeCell ref="E55:E56"/>
    <mergeCell ref="F55:H55"/>
    <mergeCell ref="I55:K55"/>
    <mergeCell ref="L55:N55"/>
    <mergeCell ref="O55:Q55"/>
    <mergeCell ref="S55:V55"/>
    <mergeCell ref="W57:X57"/>
    <mergeCell ref="Y57:AG57"/>
    <mergeCell ref="F58:H58"/>
    <mergeCell ref="I58:K58"/>
    <mergeCell ref="L58:N58"/>
    <mergeCell ref="O58:Q58"/>
    <mergeCell ref="S58:V58"/>
    <mergeCell ref="W58:X58"/>
    <mergeCell ref="Y58:AG58"/>
    <mergeCell ref="E61:E62"/>
    <mergeCell ref="F61:H61"/>
    <mergeCell ref="I61:K61"/>
    <mergeCell ref="L61:N61"/>
    <mergeCell ref="O61:Q61"/>
    <mergeCell ref="S61:V61"/>
    <mergeCell ref="W59:X59"/>
    <mergeCell ref="Y59:AG59"/>
    <mergeCell ref="F60:H60"/>
    <mergeCell ref="I60:K60"/>
    <mergeCell ref="L60:N60"/>
    <mergeCell ref="O60:Q60"/>
    <mergeCell ref="S60:V60"/>
    <mergeCell ref="W60:X60"/>
    <mergeCell ref="Y60:AG60"/>
    <mergeCell ref="E59:E60"/>
    <mergeCell ref="F59:H59"/>
    <mergeCell ref="I59:K59"/>
    <mergeCell ref="L59:N59"/>
    <mergeCell ref="O59:Q59"/>
    <mergeCell ref="S59:V59"/>
    <mergeCell ref="W61:X61"/>
    <mergeCell ref="Y61:AG61"/>
    <mergeCell ref="F62:H62"/>
    <mergeCell ref="I62:K62"/>
    <mergeCell ref="L62:N62"/>
    <mergeCell ref="O62:Q62"/>
    <mergeCell ref="S62:V62"/>
    <mergeCell ref="W62:X62"/>
    <mergeCell ref="Y62:AG62"/>
    <mergeCell ref="E65:E66"/>
    <mergeCell ref="F65:H65"/>
    <mergeCell ref="I65:K65"/>
    <mergeCell ref="L65:N65"/>
    <mergeCell ref="O65:Q65"/>
    <mergeCell ref="S65:V65"/>
    <mergeCell ref="W63:X63"/>
    <mergeCell ref="Y63:AG63"/>
    <mergeCell ref="F64:H64"/>
    <mergeCell ref="I64:K64"/>
    <mergeCell ref="L64:N64"/>
    <mergeCell ref="O64:Q64"/>
    <mergeCell ref="S64:V64"/>
    <mergeCell ref="W64:X64"/>
    <mergeCell ref="Y64:AG64"/>
    <mergeCell ref="E63:E64"/>
    <mergeCell ref="F63:H63"/>
    <mergeCell ref="I63:K63"/>
    <mergeCell ref="L63:N63"/>
    <mergeCell ref="O63:Q63"/>
    <mergeCell ref="S63:V63"/>
    <mergeCell ref="F67:V67"/>
    <mergeCell ref="W67:X67"/>
    <mergeCell ref="Y67:AG67"/>
    <mergeCell ref="O70:R70"/>
    <mergeCell ref="T70:V70"/>
    <mergeCell ref="Y70:AC70"/>
    <mergeCell ref="W65:X65"/>
    <mergeCell ref="Y65:AG65"/>
    <mergeCell ref="F66:H66"/>
    <mergeCell ref="I66:K66"/>
    <mergeCell ref="L66:N66"/>
    <mergeCell ref="O66:Q66"/>
    <mergeCell ref="S66:V66"/>
    <mergeCell ref="W66:X66"/>
    <mergeCell ref="Y66:AG66"/>
  </mergeCells>
  <phoneticPr fontId="3"/>
  <conditionalFormatting sqref="R16:W18 N16:N18 P16:P18 N15:W15">
    <cfRule type="cellIs" dxfId="2" priority="2" stopIfTrue="1" operator="equal">
      <formula>0</formula>
    </cfRule>
  </conditionalFormatting>
  <conditionalFormatting sqref="R19:W19 N19 P19">
    <cfRule type="cellIs" dxfId="1" priority="1" stopIfTrue="1" operator="equal">
      <formula>0</formula>
    </cfRule>
  </conditionalFormatting>
  <conditionalFormatting sqref="P15:S15">
    <cfRule type="cellIs" dxfId="0" priority="3" stopIfTrue="1" operator="equal">
      <formula>0</formula>
    </cfRule>
  </conditionalFormatting>
  <dataValidations count="1">
    <dataValidation type="list" allowBlank="1" showInputMessage="1" showErrorMessage="1" sqref="R18:S19 T15:W19" xr:uid="{00000000-0002-0000-0400-000000000000}">
      <formula1>$E$73:$E$74</formula1>
    </dataValidation>
  </dataValidations>
  <pageMargins left="0.78700000000000003" right="0.39" top="0.28999999999999998" bottom="0.17" header="0.2" footer="0.21"/>
  <pageSetup paperSize="9" scale="68" orientation="portrait" horizontalDpi="4294967294"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39D58-38F2-438A-8E03-13160D045F07}">
  <ds:schemaRefs>
    <ds:schemaRef ds:uri="http://schemas.microsoft.com/office/2006/metadata/properties"/>
    <ds:schemaRef ds:uri="http://schemas.microsoft.com/office/infopath/2007/PartnerControls"/>
    <ds:schemaRef ds:uri="18862659-ef1d-468b-8acd-948f5cf69123"/>
    <ds:schemaRef ds:uri="81ae044d-6acd-41c9-b60f-b87a515e7697"/>
  </ds:schemaRefs>
</ds:datastoreItem>
</file>

<file path=customXml/itemProps2.xml><?xml version="1.0" encoding="utf-8"?>
<ds:datastoreItem xmlns:ds="http://schemas.openxmlformats.org/officeDocument/2006/customXml" ds:itemID="{2A7CD5BC-23ED-4BF7-91E4-E733D0083165}">
  <ds:schemaRefs>
    <ds:schemaRef ds:uri="http://schemas.microsoft.com/sharepoint/v3/contenttype/forms"/>
  </ds:schemaRefs>
</ds:datastoreItem>
</file>

<file path=customXml/itemProps3.xml><?xml version="1.0" encoding="utf-8"?>
<ds:datastoreItem xmlns:ds="http://schemas.openxmlformats.org/officeDocument/2006/customXml" ds:itemID="{4026DD23-3D3E-4097-B21E-1DC1F26575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基礎データ</vt:lpstr>
      <vt:lpstr>高校総体（男子）</vt:lpstr>
      <vt:lpstr>高校総体 (女子)</vt:lpstr>
      <vt:lpstr>新人戦（男子）</vt:lpstr>
      <vt:lpstr>新人戦（女子）</vt:lpstr>
      <vt:lpstr>'高校総体 (女子)'!Print_Area</vt:lpstr>
      <vt:lpstr>'高校総体（男子）'!Print_Area</vt:lpstr>
      <vt:lpstr>'新人戦（女子）'!Print_Area</vt:lpstr>
      <vt:lpstr>'新人戦（男子）'!Print_Area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鹿児島県 高体連</cp:lastModifiedBy>
  <cp:lastPrinted>2019-02-27T06:45:07Z</cp:lastPrinted>
  <dcterms:created xsi:type="dcterms:W3CDTF">2018-07-10T00:12:42Z</dcterms:created>
  <dcterms:modified xsi:type="dcterms:W3CDTF">2026-03-11T06:22:25Z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y fmtid="{D5CDD505-2E9C-101B-9397-08002B2CF9AE}" pid="3" name="Order">
    <vt:r8>6690800</vt:r8>
  </property>
  <property fmtid="{D5CDD505-2E9C-101B-9397-08002B2CF9AE}" pid="4" name="MediaServiceImageTags">
    <vt:lpwstr/>
  </property>
</Properties>
</file>