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utairen2024_01\Desktop\"/>
    </mc:Choice>
  </mc:AlternateContent>
  <xr:revisionPtr revIDLastSave="0" documentId="13_ncr:1_{11502B0F-583B-4149-9483-27754168916A}" xr6:coauthVersionLast="47" xr6:coauthVersionMax="47" xr10:uidLastSave="{00000000-0000-0000-0000-000000000000}"/>
  <bookViews>
    <workbookView xWindow="-120" yWindow="-120" windowWidth="29040" windowHeight="15720" tabRatio="699" activeTab="3" xr2:uid="{00000000-000D-0000-FFFF-FFFF00000000}"/>
  </bookViews>
  <sheets>
    <sheet name="基礎データ" sheetId="2" r:id="rId1"/>
    <sheet name="見本" sheetId="9" r:id="rId2"/>
    <sheet name="高校総体" sheetId="1" r:id="rId3"/>
    <sheet name="新人戦" sheetId="4" r:id="rId4"/>
  </sheets>
  <definedNames>
    <definedName name="_xlnm.Print_Area" localSheetId="2">高校総体!$E$5:$AM$69</definedName>
    <definedName name="_xlnm.Print_Area" localSheetId="3">新人戦!$E$5:$AM$69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8" i="4" l="1"/>
  <c r="AO8" i="4"/>
  <c r="AL9" i="9" l="1"/>
  <c r="AL8" i="1"/>
  <c r="N101" i="2"/>
  <c r="O101" i="2" s="1"/>
  <c r="L101" i="2" s="1"/>
  <c r="N100" i="2"/>
  <c r="O100" i="2" s="1"/>
  <c r="L100" i="2" s="1"/>
  <c r="N99" i="2"/>
  <c r="O99" i="2" s="1"/>
  <c r="L99" i="2" s="1"/>
  <c r="N98" i="2"/>
  <c r="O98" i="2" s="1"/>
  <c r="L98" i="2" s="1"/>
  <c r="N97" i="2"/>
  <c r="O97" i="2" s="1"/>
  <c r="L97" i="2" s="1"/>
  <c r="N96" i="2"/>
  <c r="O96" i="2" s="1"/>
  <c r="L96" i="2" s="1"/>
  <c r="N95" i="2"/>
  <c r="O95" i="2" s="1"/>
  <c r="L95" i="2" s="1"/>
  <c r="N94" i="2"/>
  <c r="O94" i="2" s="1"/>
  <c r="L94" i="2" s="1"/>
  <c r="N93" i="2"/>
  <c r="O93" i="2" s="1"/>
  <c r="L93" i="2" s="1"/>
  <c r="N92" i="2"/>
  <c r="O92" i="2" s="1"/>
  <c r="L92" i="2" s="1"/>
  <c r="N91" i="2"/>
  <c r="O91" i="2" s="1"/>
  <c r="L91" i="2" s="1"/>
  <c r="N90" i="2"/>
  <c r="O90" i="2" s="1"/>
  <c r="L90" i="2" s="1"/>
  <c r="N89" i="2"/>
  <c r="O89" i="2" s="1"/>
  <c r="L89" i="2" s="1"/>
  <c r="N88" i="2"/>
  <c r="O88" i="2" s="1"/>
  <c r="L88" i="2" s="1"/>
  <c r="N87" i="2"/>
  <c r="O87" i="2" s="1"/>
  <c r="L87" i="2" s="1"/>
  <c r="N86" i="2"/>
  <c r="O86" i="2" s="1"/>
  <c r="L86" i="2" s="1"/>
  <c r="N85" i="2"/>
  <c r="O85" i="2" s="1"/>
  <c r="L85" i="2" s="1"/>
  <c r="N84" i="2"/>
  <c r="O84" i="2" s="1"/>
  <c r="L84" i="2" s="1"/>
  <c r="N83" i="2"/>
  <c r="O83" i="2" s="1"/>
  <c r="L83" i="2" s="1"/>
  <c r="N82" i="2"/>
  <c r="O82" i="2" s="1"/>
  <c r="L82" i="2" s="1"/>
  <c r="N81" i="2"/>
  <c r="O81" i="2" s="1"/>
  <c r="L81" i="2" s="1"/>
  <c r="N80" i="2"/>
  <c r="O80" i="2" s="1"/>
  <c r="L80" i="2" s="1"/>
  <c r="N79" i="2"/>
  <c r="O79" i="2" s="1"/>
  <c r="L79" i="2" s="1"/>
  <c r="N78" i="2"/>
  <c r="O78" i="2" s="1"/>
  <c r="L78" i="2" s="1"/>
  <c r="N77" i="2"/>
  <c r="O77" i="2" s="1"/>
  <c r="L77" i="2" s="1"/>
  <c r="N76" i="2"/>
  <c r="O76" i="2" s="1"/>
  <c r="L76" i="2" s="1"/>
  <c r="N75" i="2"/>
  <c r="O75" i="2" s="1"/>
  <c r="L75" i="2" s="1"/>
  <c r="N74" i="2"/>
  <c r="O74" i="2" s="1"/>
  <c r="L74" i="2" s="1"/>
  <c r="N73" i="2"/>
  <c r="O73" i="2"/>
  <c r="L73" i="2" s="1"/>
  <c r="N72" i="2"/>
  <c r="O72" i="2" s="1"/>
  <c r="L72" i="2" s="1"/>
  <c r="N71" i="2"/>
  <c r="O71" i="2" s="1"/>
  <c r="L71" i="2" s="1"/>
  <c r="N70" i="2"/>
  <c r="O70" i="2" s="1"/>
  <c r="L70" i="2" s="1"/>
  <c r="N69" i="2"/>
  <c r="O69" i="2" s="1"/>
  <c r="L69" i="2" s="1"/>
  <c r="N68" i="2"/>
  <c r="O68" i="2" s="1"/>
  <c r="L68" i="2" s="1"/>
  <c r="N67" i="2"/>
  <c r="O67" i="2" s="1"/>
  <c r="L67" i="2" s="1"/>
  <c r="N66" i="2"/>
  <c r="O66" i="2" s="1"/>
  <c r="L66" i="2" s="1"/>
  <c r="N65" i="2"/>
  <c r="O65" i="2" s="1"/>
  <c r="L65" i="2" s="1"/>
  <c r="N64" i="2"/>
  <c r="O64" i="2" s="1"/>
  <c r="L64" i="2" s="1"/>
  <c r="N63" i="2"/>
  <c r="O63" i="2" s="1"/>
  <c r="L63" i="2" s="1"/>
  <c r="N62" i="2"/>
  <c r="O62" i="2" s="1"/>
  <c r="L62" i="2" s="1"/>
  <c r="N61" i="2"/>
  <c r="O61" i="2" s="1"/>
  <c r="L61" i="2" s="1"/>
  <c r="N60" i="2"/>
  <c r="O60" i="2" s="1"/>
  <c r="L60" i="2" s="1"/>
  <c r="N59" i="2"/>
  <c r="O59" i="2" s="1"/>
  <c r="L59" i="2" s="1"/>
  <c r="N58" i="2"/>
  <c r="O58" i="2" s="1"/>
  <c r="L58" i="2" s="1"/>
  <c r="N57" i="2"/>
  <c r="O57" i="2" s="1"/>
  <c r="L57" i="2" s="1"/>
  <c r="N56" i="2"/>
  <c r="O56" i="2" s="1"/>
  <c r="L56" i="2" s="1"/>
  <c r="N55" i="2"/>
  <c r="O55" i="2" s="1"/>
  <c r="L55" i="2" s="1"/>
  <c r="N54" i="2"/>
  <c r="O54" i="2" s="1"/>
  <c r="L54" i="2" s="1"/>
  <c r="N53" i="2"/>
  <c r="O53" i="2" s="1"/>
  <c r="L53" i="2" s="1"/>
  <c r="N52" i="2"/>
  <c r="O52" i="2" s="1"/>
  <c r="L52" i="2" s="1"/>
  <c r="N51" i="2"/>
  <c r="O51" i="2" s="1"/>
  <c r="L51" i="2" s="1"/>
  <c r="N50" i="2"/>
  <c r="O50" i="2" s="1"/>
  <c r="L50" i="2" s="1"/>
  <c r="N49" i="2"/>
  <c r="O49" i="2" s="1"/>
  <c r="L49" i="2" s="1"/>
  <c r="N48" i="2"/>
  <c r="O48" i="2" s="1"/>
  <c r="L48" i="2" s="1"/>
  <c r="N47" i="2"/>
  <c r="O47" i="2" s="1"/>
  <c r="L47" i="2" s="1"/>
  <c r="N46" i="2"/>
  <c r="O46" i="2" s="1"/>
  <c r="L46" i="2" s="1"/>
  <c r="N45" i="2"/>
  <c r="O45" i="2" s="1"/>
  <c r="L45" i="2" s="1"/>
  <c r="N44" i="2"/>
  <c r="O44" i="2" s="1"/>
  <c r="L44" i="2" s="1"/>
  <c r="N43" i="2"/>
  <c r="O43" i="2" s="1"/>
  <c r="L43" i="2" s="1"/>
  <c r="N42" i="2"/>
  <c r="O42" i="2" s="1"/>
  <c r="L42" i="2" s="1"/>
  <c r="N41" i="2"/>
  <c r="O41" i="2" s="1"/>
  <c r="L41" i="2" s="1"/>
  <c r="N40" i="2"/>
  <c r="O40" i="2" s="1"/>
  <c r="L40" i="2" s="1"/>
  <c r="N39" i="2"/>
  <c r="O39" i="2" s="1"/>
  <c r="L39" i="2" s="1"/>
  <c r="N38" i="2"/>
  <c r="O38" i="2" s="1"/>
  <c r="L38" i="2" s="1"/>
  <c r="N37" i="2"/>
  <c r="O37" i="2" s="1"/>
  <c r="L37" i="2" s="1"/>
  <c r="N36" i="2"/>
  <c r="O36" i="2" s="1"/>
  <c r="L36" i="2" s="1"/>
  <c r="N35" i="2"/>
  <c r="O35" i="2" s="1"/>
  <c r="L35" i="2" s="1"/>
  <c r="N5" i="2"/>
  <c r="N34" i="2"/>
  <c r="O34" i="2" s="1"/>
  <c r="L34" i="2" s="1"/>
  <c r="N33" i="2"/>
  <c r="O33" i="2" s="1"/>
  <c r="L33" i="2" s="1"/>
  <c r="N32" i="2"/>
  <c r="O32" i="2" s="1"/>
  <c r="L32" i="2" s="1"/>
  <c r="N7" i="2"/>
  <c r="W24" i="1"/>
  <c r="M5" i="2"/>
  <c r="M13" i="4"/>
  <c r="M13" i="1"/>
  <c r="I13" i="4"/>
  <c r="I13" i="1"/>
  <c r="Q11" i="4"/>
  <c r="Q11" i="1"/>
  <c r="W67" i="4"/>
  <c r="W67" i="1"/>
  <c r="F11" i="2"/>
  <c r="AK8" i="1" s="1"/>
  <c r="W63" i="4"/>
  <c r="W62" i="4"/>
  <c r="W61" i="4"/>
  <c r="W60" i="4"/>
  <c r="W59" i="4"/>
  <c r="W58" i="4"/>
  <c r="W57" i="4"/>
  <c r="W56" i="4"/>
  <c r="W55" i="4"/>
  <c r="W54" i="4"/>
  <c r="W53" i="4"/>
  <c r="W52" i="4"/>
  <c r="W51" i="4"/>
  <c r="W50" i="4"/>
  <c r="W49" i="4"/>
  <c r="W48" i="4"/>
  <c r="W47" i="4"/>
  <c r="W46" i="4"/>
  <c r="W45" i="4"/>
  <c r="W44" i="4"/>
  <c r="W43" i="4"/>
  <c r="W42" i="4"/>
  <c r="W41" i="4"/>
  <c r="W40" i="4"/>
  <c r="W39" i="4"/>
  <c r="W38" i="4"/>
  <c r="W37" i="4"/>
  <c r="W36" i="4"/>
  <c r="W35" i="4"/>
  <c r="W34" i="4"/>
  <c r="W33" i="4"/>
  <c r="W32" i="4"/>
  <c r="W31" i="4"/>
  <c r="W30" i="4"/>
  <c r="W29" i="4"/>
  <c r="W28" i="4"/>
  <c r="W27" i="4"/>
  <c r="W26" i="4"/>
  <c r="W25" i="4"/>
  <c r="W24" i="4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67" i="9"/>
  <c r="AC63" i="9"/>
  <c r="AA63" i="9"/>
  <c r="W63" i="9"/>
  <c r="V63" i="9"/>
  <c r="AC62" i="9"/>
  <c r="AA62" i="9"/>
  <c r="W62" i="9"/>
  <c r="V62" i="9"/>
  <c r="AC61" i="9"/>
  <c r="AA61" i="9"/>
  <c r="W61" i="9"/>
  <c r="V61" i="9"/>
  <c r="AC60" i="9"/>
  <c r="AA60" i="9"/>
  <c r="W60" i="9"/>
  <c r="V60" i="9"/>
  <c r="AC59" i="9"/>
  <c r="AA59" i="9"/>
  <c r="W59" i="9"/>
  <c r="V59" i="9"/>
  <c r="AC58" i="9"/>
  <c r="AA58" i="9"/>
  <c r="W58" i="9"/>
  <c r="V58" i="9"/>
  <c r="AC57" i="9"/>
  <c r="AA57" i="9"/>
  <c r="W57" i="9"/>
  <c r="V57" i="9"/>
  <c r="AC56" i="9"/>
  <c r="AA56" i="9"/>
  <c r="W56" i="9"/>
  <c r="V56" i="9"/>
  <c r="AC55" i="9"/>
  <c r="AA55" i="9"/>
  <c r="W55" i="9"/>
  <c r="V55" i="9"/>
  <c r="AC54" i="9"/>
  <c r="AA54" i="9"/>
  <c r="W54" i="9"/>
  <c r="V54" i="9"/>
  <c r="AC53" i="9"/>
  <c r="AA53" i="9"/>
  <c r="W53" i="9"/>
  <c r="V53" i="9"/>
  <c r="AC52" i="9"/>
  <c r="AA52" i="9"/>
  <c r="W52" i="9"/>
  <c r="V52" i="9"/>
  <c r="AC51" i="9"/>
  <c r="AA51" i="9"/>
  <c r="W51" i="9"/>
  <c r="V51" i="9"/>
  <c r="AC50" i="9"/>
  <c r="AA50" i="9"/>
  <c r="W50" i="9"/>
  <c r="V50" i="9"/>
  <c r="AC49" i="9"/>
  <c r="AA49" i="9"/>
  <c r="W49" i="9"/>
  <c r="V49" i="9"/>
  <c r="AC48" i="9"/>
  <c r="AA48" i="9"/>
  <c r="W48" i="9"/>
  <c r="V48" i="9"/>
  <c r="AC47" i="9"/>
  <c r="AA47" i="9"/>
  <c r="W47" i="9"/>
  <c r="V47" i="9"/>
  <c r="AC46" i="9"/>
  <c r="AA46" i="9"/>
  <c r="W46" i="9"/>
  <c r="V46" i="9"/>
  <c r="AC45" i="9"/>
  <c r="AA45" i="9"/>
  <c r="W45" i="9"/>
  <c r="V45" i="9"/>
  <c r="AC44" i="9"/>
  <c r="AA44" i="9"/>
  <c r="W44" i="9"/>
  <c r="V44" i="9"/>
  <c r="AC43" i="9"/>
  <c r="AA43" i="9"/>
  <c r="W43" i="9"/>
  <c r="V43" i="9"/>
  <c r="AC42" i="9"/>
  <c r="AA42" i="9"/>
  <c r="W42" i="9"/>
  <c r="V42" i="9"/>
  <c r="AC41" i="9"/>
  <c r="AA41" i="9"/>
  <c r="W41" i="9"/>
  <c r="V41" i="9"/>
  <c r="AC40" i="9"/>
  <c r="AA40" i="9"/>
  <c r="W40" i="9"/>
  <c r="V40" i="9"/>
  <c r="AC39" i="9"/>
  <c r="AA39" i="9"/>
  <c r="W39" i="9"/>
  <c r="V39" i="9"/>
  <c r="AC38" i="9"/>
  <c r="AA38" i="9"/>
  <c r="W38" i="9"/>
  <c r="V38" i="9"/>
  <c r="E8" i="9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C67" i="4"/>
  <c r="P67" i="4"/>
  <c r="A67" i="4"/>
  <c r="A66" i="4"/>
  <c r="A65" i="4"/>
  <c r="A64" i="4"/>
  <c r="AC63" i="4"/>
  <c r="AA63" i="4"/>
  <c r="V63" i="4"/>
  <c r="Q63" i="4"/>
  <c r="N63" i="4"/>
  <c r="K63" i="4"/>
  <c r="H63" i="4"/>
  <c r="A63" i="4"/>
  <c r="AC62" i="4"/>
  <c r="AA62" i="4"/>
  <c r="V62" i="4"/>
  <c r="Q62" i="4"/>
  <c r="N62" i="4"/>
  <c r="K62" i="4"/>
  <c r="H62" i="4"/>
  <c r="A62" i="4"/>
  <c r="AC61" i="4"/>
  <c r="AA61" i="4"/>
  <c r="V61" i="4"/>
  <c r="Q61" i="4"/>
  <c r="N61" i="4"/>
  <c r="K61" i="4"/>
  <c r="H61" i="4"/>
  <c r="A61" i="4"/>
  <c r="AC60" i="4"/>
  <c r="AA60" i="4"/>
  <c r="V60" i="4"/>
  <c r="Q60" i="4"/>
  <c r="N60" i="4"/>
  <c r="K60" i="4"/>
  <c r="H60" i="4"/>
  <c r="A60" i="4"/>
  <c r="AC59" i="4"/>
  <c r="AA59" i="4"/>
  <c r="V59" i="4"/>
  <c r="Q59" i="4"/>
  <c r="N59" i="4"/>
  <c r="K59" i="4"/>
  <c r="H59" i="4"/>
  <c r="A59" i="4"/>
  <c r="AC58" i="4"/>
  <c r="AA58" i="4"/>
  <c r="V58" i="4"/>
  <c r="Q58" i="4"/>
  <c r="N58" i="4"/>
  <c r="K58" i="4"/>
  <c r="H58" i="4"/>
  <c r="A58" i="4"/>
  <c r="AC57" i="4"/>
  <c r="AA57" i="4"/>
  <c r="V57" i="4"/>
  <c r="Q57" i="4"/>
  <c r="N57" i="4"/>
  <c r="K57" i="4"/>
  <c r="H57" i="4"/>
  <c r="A57" i="4"/>
  <c r="AC56" i="4"/>
  <c r="AA56" i="4"/>
  <c r="V56" i="4"/>
  <c r="Q56" i="4"/>
  <c r="N56" i="4"/>
  <c r="K56" i="4"/>
  <c r="H56" i="4"/>
  <c r="A56" i="4"/>
  <c r="AC55" i="4"/>
  <c r="AA55" i="4"/>
  <c r="V55" i="4"/>
  <c r="Q55" i="4"/>
  <c r="N55" i="4"/>
  <c r="K55" i="4"/>
  <c r="H55" i="4"/>
  <c r="A55" i="4"/>
  <c r="AC54" i="4"/>
  <c r="AA54" i="4"/>
  <c r="V54" i="4"/>
  <c r="Q54" i="4"/>
  <c r="N54" i="4"/>
  <c r="K54" i="4"/>
  <c r="H54" i="4"/>
  <c r="A54" i="4"/>
  <c r="AC53" i="4"/>
  <c r="AA53" i="4"/>
  <c r="V53" i="4"/>
  <c r="Q53" i="4"/>
  <c r="N53" i="4"/>
  <c r="K53" i="4"/>
  <c r="H53" i="4"/>
  <c r="A53" i="4"/>
  <c r="AC52" i="4"/>
  <c r="AA52" i="4"/>
  <c r="V52" i="4"/>
  <c r="Q52" i="4"/>
  <c r="N52" i="4"/>
  <c r="K52" i="4"/>
  <c r="H52" i="4"/>
  <c r="A52" i="4"/>
  <c r="AC51" i="4"/>
  <c r="AA51" i="4"/>
  <c r="V51" i="4"/>
  <c r="Q51" i="4"/>
  <c r="N51" i="4"/>
  <c r="K51" i="4"/>
  <c r="H51" i="4"/>
  <c r="A51" i="4"/>
  <c r="AC50" i="4"/>
  <c r="AA50" i="4"/>
  <c r="V50" i="4"/>
  <c r="Q50" i="4"/>
  <c r="N50" i="4"/>
  <c r="K50" i="4"/>
  <c r="H50" i="4"/>
  <c r="A50" i="4"/>
  <c r="AC49" i="4"/>
  <c r="AA49" i="4"/>
  <c r="V49" i="4"/>
  <c r="Q49" i="4"/>
  <c r="N49" i="4"/>
  <c r="K49" i="4"/>
  <c r="H49" i="4"/>
  <c r="A49" i="4"/>
  <c r="AC48" i="4"/>
  <c r="AA48" i="4"/>
  <c r="V48" i="4"/>
  <c r="Q48" i="4"/>
  <c r="N48" i="4"/>
  <c r="K48" i="4"/>
  <c r="H48" i="4"/>
  <c r="A48" i="4"/>
  <c r="AC47" i="4"/>
  <c r="AA47" i="4"/>
  <c r="V47" i="4"/>
  <c r="Q47" i="4"/>
  <c r="N47" i="4"/>
  <c r="K47" i="4"/>
  <c r="H47" i="4"/>
  <c r="A47" i="4"/>
  <c r="AC46" i="4"/>
  <c r="AA46" i="4"/>
  <c r="V46" i="4"/>
  <c r="Q46" i="4"/>
  <c r="N46" i="4"/>
  <c r="K46" i="4"/>
  <c r="H46" i="4"/>
  <c r="A46" i="4"/>
  <c r="AC45" i="4"/>
  <c r="AA45" i="4"/>
  <c r="V45" i="4"/>
  <c r="Q45" i="4"/>
  <c r="N45" i="4"/>
  <c r="K45" i="4"/>
  <c r="H45" i="4"/>
  <c r="A45" i="4"/>
  <c r="AC44" i="4"/>
  <c r="AA44" i="4"/>
  <c r="V44" i="4"/>
  <c r="Q44" i="4"/>
  <c r="N44" i="4"/>
  <c r="K44" i="4"/>
  <c r="H44" i="4"/>
  <c r="A44" i="4"/>
  <c r="AC43" i="4"/>
  <c r="AA43" i="4"/>
  <c r="V43" i="4"/>
  <c r="Q43" i="4"/>
  <c r="N43" i="4"/>
  <c r="K43" i="4"/>
  <c r="H43" i="4"/>
  <c r="A43" i="4"/>
  <c r="AC42" i="4"/>
  <c r="AA42" i="4"/>
  <c r="V42" i="4"/>
  <c r="Q42" i="4"/>
  <c r="N42" i="4"/>
  <c r="K42" i="4"/>
  <c r="H42" i="4"/>
  <c r="A42" i="4"/>
  <c r="AC41" i="4"/>
  <c r="AA41" i="4"/>
  <c r="V41" i="4"/>
  <c r="Q41" i="4"/>
  <c r="N41" i="4"/>
  <c r="K41" i="4"/>
  <c r="H41" i="4"/>
  <c r="A41" i="4"/>
  <c r="AC40" i="4"/>
  <c r="AA40" i="4"/>
  <c r="V40" i="4"/>
  <c r="Q40" i="4"/>
  <c r="N40" i="4"/>
  <c r="K40" i="4"/>
  <c r="H40" i="4"/>
  <c r="A40" i="4"/>
  <c r="AC39" i="4"/>
  <c r="AA39" i="4"/>
  <c r="V39" i="4"/>
  <c r="Q39" i="4"/>
  <c r="N39" i="4"/>
  <c r="K39" i="4"/>
  <c r="H39" i="4"/>
  <c r="A39" i="4"/>
  <c r="AC38" i="4"/>
  <c r="AA38" i="4"/>
  <c r="V38" i="4"/>
  <c r="Q38" i="4"/>
  <c r="N38" i="4"/>
  <c r="K38" i="4"/>
  <c r="H38" i="4"/>
  <c r="A38" i="4"/>
  <c r="AC37" i="4"/>
  <c r="AA37" i="4"/>
  <c r="V37" i="4"/>
  <c r="Q37" i="4"/>
  <c r="N37" i="4"/>
  <c r="K37" i="4"/>
  <c r="H37" i="4"/>
  <c r="A37" i="4"/>
  <c r="AC36" i="4"/>
  <c r="AA36" i="4"/>
  <c r="V36" i="4"/>
  <c r="Q36" i="4"/>
  <c r="N36" i="4"/>
  <c r="K36" i="4"/>
  <c r="H36" i="4"/>
  <c r="A36" i="4"/>
  <c r="AC35" i="4"/>
  <c r="AA35" i="4"/>
  <c r="V35" i="4"/>
  <c r="Q35" i="4"/>
  <c r="N35" i="4"/>
  <c r="K35" i="4"/>
  <c r="H35" i="4"/>
  <c r="A35" i="4"/>
  <c r="AC34" i="4"/>
  <c r="AA34" i="4"/>
  <c r="V34" i="4"/>
  <c r="Q34" i="4"/>
  <c r="N34" i="4"/>
  <c r="K34" i="4"/>
  <c r="H34" i="4"/>
  <c r="A34" i="4"/>
  <c r="AC33" i="4"/>
  <c r="AA33" i="4"/>
  <c r="V33" i="4"/>
  <c r="Q33" i="4"/>
  <c r="N33" i="4"/>
  <c r="K33" i="4"/>
  <c r="H33" i="4"/>
  <c r="A33" i="4"/>
  <c r="AC32" i="4"/>
  <c r="AA32" i="4"/>
  <c r="V32" i="4"/>
  <c r="Q32" i="4"/>
  <c r="N32" i="4"/>
  <c r="K32" i="4"/>
  <c r="H32" i="4"/>
  <c r="A32" i="4"/>
  <c r="AC31" i="4"/>
  <c r="AA31" i="4"/>
  <c r="V31" i="4"/>
  <c r="Q31" i="4"/>
  <c r="N31" i="4"/>
  <c r="K31" i="4"/>
  <c r="H31" i="4"/>
  <c r="A31" i="4"/>
  <c r="AC30" i="4"/>
  <c r="AA30" i="4"/>
  <c r="V30" i="4"/>
  <c r="Q30" i="4"/>
  <c r="N30" i="4"/>
  <c r="K30" i="4"/>
  <c r="H30" i="4"/>
  <c r="A30" i="4"/>
  <c r="AC29" i="4"/>
  <c r="AA29" i="4"/>
  <c r="V29" i="4"/>
  <c r="Q29" i="4"/>
  <c r="N29" i="4"/>
  <c r="K29" i="4"/>
  <c r="H29" i="4"/>
  <c r="A29" i="4"/>
  <c r="AC28" i="4"/>
  <c r="AA28" i="4"/>
  <c r="V28" i="4"/>
  <c r="Q28" i="4"/>
  <c r="N28" i="4"/>
  <c r="K28" i="4"/>
  <c r="H28" i="4"/>
  <c r="A28" i="4"/>
  <c r="AC27" i="4"/>
  <c r="AA27" i="4"/>
  <c r="V27" i="4"/>
  <c r="Q27" i="4"/>
  <c r="N27" i="4"/>
  <c r="K27" i="4"/>
  <c r="H27" i="4"/>
  <c r="A27" i="4"/>
  <c r="AC26" i="4"/>
  <c r="AA26" i="4"/>
  <c r="V26" i="4"/>
  <c r="Q26" i="4"/>
  <c r="N26" i="4"/>
  <c r="K26" i="4"/>
  <c r="H26" i="4"/>
  <c r="A26" i="4"/>
  <c r="AC25" i="4"/>
  <c r="AA25" i="4"/>
  <c r="V25" i="4"/>
  <c r="Q25" i="4"/>
  <c r="N25" i="4"/>
  <c r="K25" i="4"/>
  <c r="H25" i="4"/>
  <c r="A25" i="4"/>
  <c r="AC24" i="4"/>
  <c r="AA24" i="4"/>
  <c r="V24" i="4"/>
  <c r="Q24" i="4"/>
  <c r="N24" i="4"/>
  <c r="K24" i="4"/>
  <c r="H24" i="4"/>
  <c r="A24" i="4"/>
  <c r="AD16" i="4"/>
  <c r="AD15" i="4"/>
  <c r="O15" i="4"/>
  <c r="I15" i="4"/>
  <c r="U14" i="4"/>
  <c r="T14" i="4"/>
  <c r="S14" i="4"/>
  <c r="R14" i="4"/>
  <c r="Q14" i="4"/>
  <c r="AC12" i="4"/>
  <c r="AD11" i="4"/>
  <c r="I11" i="4"/>
  <c r="AE8" i="4"/>
  <c r="E8" i="4"/>
  <c r="I11" i="1"/>
  <c r="P67" i="1"/>
  <c r="U1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C63" i="1"/>
  <c r="AA63" i="1"/>
  <c r="V63" i="1"/>
  <c r="Q63" i="1"/>
  <c r="N63" i="1"/>
  <c r="K63" i="1"/>
  <c r="H63" i="1"/>
  <c r="AC62" i="1"/>
  <c r="AA62" i="1"/>
  <c r="V62" i="1"/>
  <c r="Q62" i="1"/>
  <c r="N62" i="1"/>
  <c r="K62" i="1"/>
  <c r="H62" i="1"/>
  <c r="AC61" i="1"/>
  <c r="AA61" i="1"/>
  <c r="V61" i="1"/>
  <c r="Q61" i="1"/>
  <c r="N61" i="1"/>
  <c r="K61" i="1"/>
  <c r="H61" i="1"/>
  <c r="AC60" i="1"/>
  <c r="AA60" i="1"/>
  <c r="V60" i="1"/>
  <c r="Q60" i="1"/>
  <c r="N60" i="1"/>
  <c r="K60" i="1"/>
  <c r="H60" i="1"/>
  <c r="AC59" i="1"/>
  <c r="AA59" i="1"/>
  <c r="V59" i="1"/>
  <c r="Q59" i="1"/>
  <c r="N59" i="1"/>
  <c r="K59" i="1"/>
  <c r="H59" i="1"/>
  <c r="AC58" i="1"/>
  <c r="AA58" i="1"/>
  <c r="V58" i="1"/>
  <c r="Q58" i="1"/>
  <c r="N58" i="1"/>
  <c r="K58" i="1"/>
  <c r="H58" i="1"/>
  <c r="AC57" i="1"/>
  <c r="AA57" i="1"/>
  <c r="V57" i="1"/>
  <c r="Q57" i="1"/>
  <c r="N57" i="1"/>
  <c r="K57" i="1"/>
  <c r="H57" i="1"/>
  <c r="AC56" i="1"/>
  <c r="AA56" i="1"/>
  <c r="V56" i="1"/>
  <c r="Q56" i="1"/>
  <c r="N56" i="1"/>
  <c r="K56" i="1"/>
  <c r="H56" i="1"/>
  <c r="AC55" i="1"/>
  <c r="AA55" i="1"/>
  <c r="V55" i="1"/>
  <c r="Q55" i="1"/>
  <c r="N55" i="1"/>
  <c r="K55" i="1"/>
  <c r="H55" i="1"/>
  <c r="AC54" i="1"/>
  <c r="AA54" i="1"/>
  <c r="V54" i="1"/>
  <c r="Q54" i="1"/>
  <c r="N54" i="1"/>
  <c r="K54" i="1"/>
  <c r="H54" i="1"/>
  <c r="AC53" i="1"/>
  <c r="AA53" i="1"/>
  <c r="V53" i="1"/>
  <c r="Q53" i="1"/>
  <c r="N53" i="1"/>
  <c r="K53" i="1"/>
  <c r="H53" i="1"/>
  <c r="AC52" i="1"/>
  <c r="AA52" i="1"/>
  <c r="V52" i="1"/>
  <c r="Q52" i="1"/>
  <c r="N52" i="1"/>
  <c r="K52" i="1"/>
  <c r="H52" i="1"/>
  <c r="AC51" i="1"/>
  <c r="AA51" i="1"/>
  <c r="V51" i="1"/>
  <c r="Q51" i="1"/>
  <c r="N51" i="1"/>
  <c r="K51" i="1"/>
  <c r="H51" i="1"/>
  <c r="AC50" i="1"/>
  <c r="AA50" i="1"/>
  <c r="V50" i="1"/>
  <c r="Q50" i="1"/>
  <c r="N50" i="1"/>
  <c r="K50" i="1"/>
  <c r="H50" i="1"/>
  <c r="AC49" i="1"/>
  <c r="AA49" i="1"/>
  <c r="V49" i="1"/>
  <c r="Q49" i="1"/>
  <c r="N49" i="1"/>
  <c r="K49" i="1"/>
  <c r="H49" i="1"/>
  <c r="AC48" i="1"/>
  <c r="AA48" i="1"/>
  <c r="V48" i="1"/>
  <c r="Q48" i="1"/>
  <c r="N48" i="1"/>
  <c r="K48" i="1"/>
  <c r="H48" i="1"/>
  <c r="AC47" i="1"/>
  <c r="AA47" i="1"/>
  <c r="V47" i="1"/>
  <c r="Q47" i="1"/>
  <c r="N47" i="1"/>
  <c r="K47" i="1"/>
  <c r="H47" i="1"/>
  <c r="AC46" i="1"/>
  <c r="AA46" i="1"/>
  <c r="V46" i="1"/>
  <c r="Q46" i="1"/>
  <c r="N46" i="1"/>
  <c r="K46" i="1"/>
  <c r="H46" i="1"/>
  <c r="AC45" i="1"/>
  <c r="AA45" i="1"/>
  <c r="V45" i="1"/>
  <c r="Q45" i="1"/>
  <c r="N45" i="1"/>
  <c r="K45" i="1"/>
  <c r="H45" i="1"/>
  <c r="AC44" i="1"/>
  <c r="AA44" i="1"/>
  <c r="V44" i="1"/>
  <c r="Q44" i="1"/>
  <c r="N44" i="1"/>
  <c r="K44" i="1"/>
  <c r="H44" i="1"/>
  <c r="AC43" i="1"/>
  <c r="AA43" i="1"/>
  <c r="V43" i="1"/>
  <c r="Q43" i="1"/>
  <c r="N43" i="1"/>
  <c r="K43" i="1"/>
  <c r="H43" i="1"/>
  <c r="AC42" i="1"/>
  <c r="AA42" i="1"/>
  <c r="V42" i="1"/>
  <c r="Q42" i="1"/>
  <c r="N42" i="1"/>
  <c r="K42" i="1"/>
  <c r="H42" i="1"/>
  <c r="AC41" i="1"/>
  <c r="AA41" i="1"/>
  <c r="V41" i="1"/>
  <c r="Q41" i="1"/>
  <c r="N41" i="1"/>
  <c r="K41" i="1"/>
  <c r="H41" i="1"/>
  <c r="AC40" i="1"/>
  <c r="AA40" i="1"/>
  <c r="V40" i="1"/>
  <c r="Q40" i="1"/>
  <c r="N40" i="1"/>
  <c r="K40" i="1"/>
  <c r="H40" i="1"/>
  <c r="AC39" i="1"/>
  <c r="AA39" i="1"/>
  <c r="V39" i="1"/>
  <c r="Q39" i="1"/>
  <c r="N39" i="1"/>
  <c r="K39" i="1"/>
  <c r="H39" i="1"/>
  <c r="AC38" i="1"/>
  <c r="AA38" i="1"/>
  <c r="V38" i="1"/>
  <c r="Q38" i="1"/>
  <c r="N38" i="1"/>
  <c r="K38" i="1"/>
  <c r="H38" i="1"/>
  <c r="AC37" i="1"/>
  <c r="AA37" i="1"/>
  <c r="V37" i="1"/>
  <c r="Q37" i="1"/>
  <c r="N37" i="1"/>
  <c r="K37" i="1"/>
  <c r="H37" i="1"/>
  <c r="AC36" i="1"/>
  <c r="AA36" i="1"/>
  <c r="V36" i="1"/>
  <c r="Q36" i="1"/>
  <c r="N36" i="1"/>
  <c r="K36" i="1"/>
  <c r="H36" i="1"/>
  <c r="AC35" i="1"/>
  <c r="AA35" i="1"/>
  <c r="V35" i="1"/>
  <c r="Q35" i="1"/>
  <c r="N35" i="1"/>
  <c r="K35" i="1"/>
  <c r="H35" i="1"/>
  <c r="AC34" i="1"/>
  <c r="AA34" i="1"/>
  <c r="V34" i="1"/>
  <c r="Q34" i="1"/>
  <c r="N34" i="1"/>
  <c r="K34" i="1"/>
  <c r="H34" i="1"/>
  <c r="AC33" i="1"/>
  <c r="AA33" i="1"/>
  <c r="V33" i="1"/>
  <c r="Q33" i="1"/>
  <c r="N33" i="1"/>
  <c r="K33" i="1"/>
  <c r="H33" i="1"/>
  <c r="AC32" i="1"/>
  <c r="AA32" i="1"/>
  <c r="V32" i="1"/>
  <c r="Q32" i="1"/>
  <c r="N32" i="1"/>
  <c r="K32" i="1"/>
  <c r="H32" i="1"/>
  <c r="AC31" i="1"/>
  <c r="AA31" i="1"/>
  <c r="V31" i="1"/>
  <c r="Q31" i="1"/>
  <c r="N31" i="1"/>
  <c r="K31" i="1"/>
  <c r="H31" i="1"/>
  <c r="AC30" i="1"/>
  <c r="AA30" i="1"/>
  <c r="V30" i="1"/>
  <c r="Q30" i="1"/>
  <c r="N30" i="1"/>
  <c r="K30" i="1"/>
  <c r="H30" i="1"/>
  <c r="AC29" i="1"/>
  <c r="AA29" i="1"/>
  <c r="V29" i="1"/>
  <c r="Q29" i="1"/>
  <c r="N29" i="1"/>
  <c r="K29" i="1"/>
  <c r="H29" i="1"/>
  <c r="AC28" i="1"/>
  <c r="AA28" i="1"/>
  <c r="V28" i="1"/>
  <c r="Q28" i="1"/>
  <c r="N28" i="1"/>
  <c r="K28" i="1"/>
  <c r="H28" i="1"/>
  <c r="AC27" i="1"/>
  <c r="AA27" i="1"/>
  <c r="V27" i="1"/>
  <c r="Q27" i="1"/>
  <c r="N27" i="1"/>
  <c r="K27" i="1"/>
  <c r="H27" i="1"/>
  <c r="AC26" i="1"/>
  <c r="AA26" i="1"/>
  <c r="V26" i="1"/>
  <c r="Q26" i="1"/>
  <c r="N26" i="1"/>
  <c r="K26" i="1"/>
  <c r="H26" i="1"/>
  <c r="AC25" i="1"/>
  <c r="AA25" i="1"/>
  <c r="V25" i="1"/>
  <c r="AC24" i="1"/>
  <c r="AA24" i="1"/>
  <c r="V24" i="1"/>
  <c r="T14" i="1"/>
  <c r="S14" i="1"/>
  <c r="R14" i="1"/>
  <c r="Q14" i="1"/>
  <c r="Q25" i="1"/>
  <c r="N25" i="1"/>
  <c r="K25" i="1"/>
  <c r="H25" i="1"/>
  <c r="A24" i="1"/>
  <c r="Q24" i="1"/>
  <c r="N24" i="1"/>
  <c r="K24" i="1"/>
  <c r="H24" i="1"/>
  <c r="AE8" i="1"/>
  <c r="O15" i="1"/>
  <c r="AD16" i="1"/>
  <c r="AD15" i="1"/>
  <c r="AC12" i="1"/>
  <c r="AD11" i="1"/>
  <c r="I15" i="1"/>
  <c r="E8" i="1"/>
  <c r="AC67" i="1"/>
  <c r="AK8" i="4" l="1"/>
  <c r="G67" i="9"/>
  <c r="F69" i="9"/>
  <c r="G67" i="4"/>
  <c r="E5" i="9"/>
  <c r="G67" i="1"/>
  <c r="E6" i="1"/>
  <c r="F69" i="4"/>
  <c r="E6" i="4"/>
  <c r="E5" i="4"/>
  <c r="E5" i="1"/>
  <c r="F6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江口之浩</author>
  </authors>
  <commentList>
    <comment ref="L32" authorId="0" shapeId="0" xr:uid="{00000000-0006-0000-00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自動計算されます。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木之瀬貴久</author>
    <author>江口之浩</author>
    <author>softtennis</author>
  </authors>
  <commentList>
    <comment ref="AB1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「所在地」は「基礎データ」から入ってきます。</t>
        </r>
      </text>
    </comment>
    <comment ref="E1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「ベンチ入り指導者」
は直接入力すること</t>
        </r>
      </text>
    </comment>
    <comment ref="I17" authorId="0" shapeId="0" xr:uid="{00000000-0006-0000-01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１は監督</t>
        </r>
      </text>
    </comment>
    <comment ref="C18" authorId="1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入力する前に必ず
基礎データシートに
入力すること。</t>
        </r>
      </text>
    </comment>
    <comment ref="A24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ここのデータは
「基礎データ」シートに入力しないと出てきません。</t>
        </r>
      </text>
    </comment>
    <comment ref="C24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ここに左の「基礎データ者」の番号を入力すると
右シートの「氏名」「ひりがな」「学年」「生年月日」「年齢」
「出身中」が直接入っていきます。
ただし、シート「連盟登録」にデータを入力しておくこと。</t>
        </r>
      </text>
    </comment>
    <comment ref="G24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直接入力</t>
        </r>
      </text>
    </comment>
    <comment ref="T24" authorId="1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>同じペアは同じ数字を上から順番に入れる。
例　　江口　　１
　　　 平岡　　１
　　　 田中　　２
　　   鈴木　　２
　</t>
        </r>
      </text>
    </comment>
    <comment ref="U24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シングルスは数字は一人一つの数字で入力する。
例　　江口　　１
　　　 平岡　　２
　　　 田中　　３
　　   鈴木　　４</t>
        </r>
      </text>
    </comment>
    <comment ref="G67" authorId="2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自動で入ってくる
</t>
        </r>
      </text>
    </comment>
    <comment ref="I67" authorId="0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直接入力
</t>
        </r>
      </text>
    </comment>
    <comment ref="K67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直接入力</t>
        </r>
      </text>
    </comment>
    <comment ref="P67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連盟登録シートより</t>
        </r>
      </text>
    </comment>
    <comment ref="AC67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基礎データシートより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木之瀬貴久</author>
    <author>江口之浩</author>
    <author>softtennis</author>
  </authors>
  <commentList>
    <comment ref="I17" authorId="0" shapeId="0" xr:uid="{00000000-0006-0000-02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１は団体の監督</t>
        </r>
      </text>
    </comment>
    <comment ref="C18" authorId="1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入力する前に必ず
基礎データシートに登録すること。</t>
        </r>
      </text>
    </comment>
    <comment ref="T24" authorId="1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>同じペアは同じ数字を上から順番に入れる。
例　　江口　　１
　　　 平岡　　１
　　　 田中　　２
　　   鈴木　　２
　</t>
        </r>
      </text>
    </comment>
    <comment ref="AE24" authorId="2" shapeId="0" xr:uid="{00000000-0006-0000-0200-000004000000}">
      <text>
        <r>
          <rPr>
            <b/>
            <sz val="9"/>
            <color indexed="10"/>
            <rFont val="ＭＳ Ｐゴシック"/>
            <family val="3"/>
            <charset val="128"/>
          </rPr>
          <t>個人戦の混成は認められません。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木之瀬貴久</author>
    <author>江口之浩</author>
    <author>softtennis</author>
  </authors>
  <commentList>
    <comment ref="I17" authorId="0" shapeId="0" xr:uid="{00000000-0006-0000-03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１は団体の監督</t>
        </r>
      </text>
    </comment>
    <comment ref="C18" authorId="1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入力する前に必ず
基礎データシートに登録すること。</t>
        </r>
      </text>
    </comment>
    <comment ref="G24" authorId="2" shapeId="0" xr:uid="{00000000-0006-0000-0300-000003000000}">
      <text>
        <r>
          <rPr>
            <b/>
            <sz val="9"/>
            <color indexed="10"/>
            <rFont val="ＭＳ Ｐゴシック"/>
            <family val="3"/>
            <charset val="128"/>
          </rPr>
          <t>団体混成のところは、○をつない。
備考欄に「団体混成」と記入すること。</t>
        </r>
      </text>
    </comment>
    <comment ref="T24" authorId="1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同じペアは同じ数字を上から順番に入れる。
例　　江口　　１
　　　 平岡　　１
　　　 田中　　２
　　   鈴木　　２
　</t>
        </r>
      </text>
    </comment>
    <comment ref="AE24" authorId="2" shapeId="0" xr:uid="{00000000-0006-0000-0300-000005000000}">
      <text>
        <r>
          <rPr>
            <b/>
            <sz val="9"/>
            <color indexed="10"/>
            <rFont val="ＭＳ Ｐゴシック"/>
            <family val="3"/>
            <charset val="128"/>
          </rPr>
          <t>個人戦の混成は認められません。</t>
        </r>
      </text>
    </comment>
  </commentList>
</comments>
</file>

<file path=xl/sharedStrings.xml><?xml version="1.0" encoding="utf-8"?>
<sst xmlns="http://schemas.openxmlformats.org/spreadsheetml/2006/main" count="587" uniqueCount="350">
  <si>
    <t>ふりがな</t>
    <phoneticPr fontId="2"/>
  </si>
  <si>
    <t>学校名</t>
    <rPh sb="0" eb="2">
      <t>ガッコウ</t>
    </rPh>
    <rPh sb="2" eb="3">
      <t>メイ</t>
    </rPh>
    <phoneticPr fontId="2"/>
  </si>
  <si>
    <t>選手名</t>
    <rPh sb="0" eb="3">
      <t>センシュメイ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</si>
  <si>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</si>
  <si>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</si>
  <si>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</si>
  <si>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A</t>
    <phoneticPr fontId="2"/>
  </si>
  <si>
    <t>学校名略称（5文字以内）</t>
    <rPh sb="0" eb="2">
      <t>ガッコウ</t>
    </rPh>
    <rPh sb="2" eb="3">
      <t>メイ</t>
    </rPh>
    <rPh sb="3" eb="5">
      <t>リャクショウ</t>
    </rPh>
    <rPh sb="7" eb="9">
      <t>モジ</t>
    </rPh>
    <rPh sb="9" eb="11">
      <t>イナイ</t>
    </rPh>
    <phoneticPr fontId="2"/>
  </si>
  <si>
    <t>TEL</t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</si>
  <si>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</si>
  <si>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上記の者は、本校在学生徒で、標記大会に出場することを認め、参加申し込みをいたします。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4" eb="16">
      <t>ヒョウキ</t>
    </rPh>
    <rPh sb="16" eb="18">
      <t>タイカイ</t>
    </rPh>
    <rPh sb="19" eb="21">
      <t>シュツジョウ</t>
    </rPh>
    <rPh sb="26" eb="27">
      <t>ミト</t>
    </rPh>
    <rPh sb="29" eb="31">
      <t>サンカ</t>
    </rPh>
    <rPh sb="31" eb="32">
      <t>モウ</t>
    </rPh>
    <rPh sb="33" eb="34">
      <t>コ</t>
    </rPh>
    <phoneticPr fontId="2"/>
  </si>
  <si>
    <t>印</t>
    <rPh sb="0" eb="1">
      <t>イン</t>
    </rPh>
    <phoneticPr fontId="2"/>
  </si>
  <si>
    <t>ふりがな</t>
    <phoneticPr fontId="2"/>
  </si>
  <si>
    <t>〒</t>
    <phoneticPr fontId="2"/>
  </si>
  <si>
    <t>FAX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</si>
  <si>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</si>
  <si>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</si>
  <si>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</si>
  <si>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</si>
  <si>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種別</t>
    <rPh sb="0" eb="2">
      <t>シュベツ</t>
    </rPh>
    <phoneticPr fontId="2"/>
  </si>
  <si>
    <t>学校データ</t>
    <rPh sb="0" eb="2">
      <t>ガッコウ</t>
    </rPh>
    <phoneticPr fontId="2"/>
  </si>
  <si>
    <t>〒</t>
    <phoneticPr fontId="2"/>
  </si>
  <si>
    <t>選手データ</t>
    <rPh sb="0" eb="2">
      <t>センシュ</t>
    </rPh>
    <phoneticPr fontId="2"/>
  </si>
  <si>
    <t>↑消さないでください。</t>
    <rPh sb="1" eb="2">
      <t>ケ</t>
    </rPh>
    <phoneticPr fontId="2"/>
  </si>
  <si>
    <t>県名データ</t>
    <rPh sb="0" eb="2">
      <t>ケンメイ</t>
    </rPh>
    <phoneticPr fontId="2"/>
  </si>
  <si>
    <t>福岡</t>
    <rPh sb="0" eb="2">
      <t>フクオカ</t>
    </rPh>
    <phoneticPr fontId="2"/>
  </si>
  <si>
    <t>大分</t>
    <rPh sb="0" eb="2">
      <t>オオイタ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</si>
  <si>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</si>
  <si>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</si>
  <si>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</si>
  <si>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</si>
  <si>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熊本</t>
    <rPh sb="0" eb="2">
      <t>クマモト</t>
    </rPh>
    <phoneticPr fontId="2"/>
  </si>
  <si>
    <t>種別データ</t>
    <rPh sb="0" eb="2">
      <t>シュベツ</t>
    </rPh>
    <phoneticPr fontId="2"/>
  </si>
  <si>
    <t>ふ り が な</t>
    <phoneticPr fontId="2"/>
  </si>
  <si>
    <t>学  校  名</t>
    <rPh sb="0" eb="1">
      <t>ガク</t>
    </rPh>
    <rPh sb="3" eb="4">
      <t>コウ</t>
    </rPh>
    <rPh sb="6" eb="7">
      <t>メイ</t>
    </rPh>
    <phoneticPr fontId="2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</si>
  <si>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2"/>
  </si>
  <si>
    <t>住        所</t>
    <rPh sb="0" eb="1">
      <t>ジュウ</t>
    </rPh>
    <rPh sb="9" eb="10">
      <t>ショ</t>
    </rPh>
    <phoneticPr fontId="2"/>
  </si>
  <si>
    <t>T   E   L</t>
    <phoneticPr fontId="2"/>
  </si>
  <si>
    <t>F   A   X</t>
    <phoneticPr fontId="2"/>
  </si>
  <si>
    <t>（例）</t>
    <rPh sb="1" eb="2">
      <t>レイ</t>
    </rPh>
    <phoneticPr fontId="2"/>
  </si>
  <si>
    <t>学校長名</t>
    <rPh sb="0" eb="3">
      <t>ガッコウチョウ</t>
    </rPh>
    <rPh sb="3" eb="4">
      <t>メイ</t>
    </rPh>
    <phoneticPr fontId="2"/>
  </si>
  <si>
    <t>（半角）</t>
    <rPh sb="1" eb="3">
      <t>ハンカク</t>
    </rPh>
    <phoneticPr fontId="2"/>
  </si>
  <si>
    <t>※入力について</t>
    <rPh sb="1" eb="3">
      <t>ニュウリョク</t>
    </rPh>
    <phoneticPr fontId="2"/>
  </si>
  <si>
    <t>・</t>
    <phoneticPr fontId="2"/>
  </si>
  <si>
    <t>・</t>
    <phoneticPr fontId="2"/>
  </si>
  <si>
    <t>位置</t>
    <rPh sb="0" eb="1">
      <t>クライ</t>
    </rPh>
    <rPh sb="1" eb="2">
      <t>オキ</t>
    </rPh>
    <phoneticPr fontId="2"/>
  </si>
  <si>
    <t>学校種別</t>
    <rPh sb="0" eb="2">
      <t>ガッコウ</t>
    </rPh>
    <rPh sb="2" eb="4">
      <t>シュベツ</t>
    </rPh>
    <phoneticPr fontId="2"/>
  </si>
  <si>
    <t>高等学校</t>
    <rPh sb="0" eb="2">
      <t>コウトウ</t>
    </rPh>
    <rPh sb="2" eb="4">
      <t>ガッコウ</t>
    </rPh>
    <phoneticPr fontId="2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</si>
  <si>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</si>
  <si>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男子</t>
    <rPh sb="0" eb="1">
      <t>オトコ</t>
    </rPh>
    <rPh sb="1" eb="2">
      <t>コ</t>
    </rPh>
    <phoneticPr fontId="2"/>
  </si>
  <si>
    <t>女子</t>
    <rPh sb="0" eb="1">
      <t>オンナ</t>
    </rPh>
    <rPh sb="1" eb="2">
      <t>コ</t>
    </rPh>
    <phoneticPr fontId="2"/>
  </si>
  <si>
    <t>の部分にデータを入力してください。</t>
    <rPh sb="1" eb="3">
      <t>ブブン</t>
    </rPh>
    <rPh sb="8" eb="10">
      <t>ニュウリョク</t>
    </rPh>
    <phoneticPr fontId="2"/>
  </si>
  <si>
    <t>引率責任者</t>
    <rPh sb="0" eb="2">
      <t>インソツ</t>
    </rPh>
    <rPh sb="2" eb="5">
      <t>セキニンシャ</t>
    </rPh>
    <phoneticPr fontId="2"/>
  </si>
  <si>
    <t>出身中</t>
    <rPh sb="0" eb="2">
      <t>シュッシン</t>
    </rPh>
    <rPh sb="2" eb="3">
      <t>チュウ</t>
    </rPh>
    <phoneticPr fontId="2"/>
  </si>
  <si>
    <t>男子か女子</t>
    <rPh sb="0" eb="2">
      <t>ダンシ</t>
    </rPh>
    <rPh sb="3" eb="5">
      <t>ジョシ</t>
    </rPh>
    <phoneticPr fontId="2"/>
  </si>
  <si>
    <t>メール本文には①学校名②送信者名を必ず入れてください。</t>
    <rPh sb="3" eb="5">
      <t>ホンブン</t>
    </rPh>
    <rPh sb="8" eb="11">
      <t>ガッコウメイ</t>
    </rPh>
    <rPh sb="12" eb="16">
      <t>ソウシンシャメイ</t>
    </rPh>
    <rPh sb="17" eb="18">
      <t>カナラ</t>
    </rPh>
    <rPh sb="19" eb="20">
      <t>イ</t>
    </rPh>
    <phoneticPr fontId="2"/>
  </si>
  <si>
    <t>高     校</t>
    <rPh sb="0" eb="1">
      <t>タカ</t>
    </rPh>
    <rPh sb="6" eb="7">
      <t>コウ</t>
    </rPh>
    <phoneticPr fontId="2"/>
  </si>
  <si>
    <t>団体・個人戦参加申込書</t>
    <rPh sb="0" eb="2">
      <t>ダンタイ</t>
    </rPh>
    <rPh sb="3" eb="5">
      <t>コジン</t>
    </rPh>
    <rPh sb="5" eb="6">
      <t>セン</t>
    </rPh>
    <rPh sb="6" eb="8">
      <t>サンカ</t>
    </rPh>
    <rPh sb="8" eb="11">
      <t>モウシコミショ</t>
    </rPh>
    <phoneticPr fontId="2"/>
  </si>
  <si>
    <t>○</t>
    <phoneticPr fontId="2"/>
  </si>
  <si>
    <t>せい</t>
    <phoneticPr fontId="2"/>
  </si>
  <si>
    <t>めい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</si>
  <si>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</si>
  <si>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</si>
  <si>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←正式名称、こうとうがっこうは省く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</si>
  <si>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</si>
  <si>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</si>
  <si>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日置</t>
    <rPh sb="0" eb="2">
      <t>ヒオキ</t>
    </rPh>
    <phoneticPr fontId="2"/>
  </si>
  <si>
    <t>南薩</t>
    <rPh sb="0" eb="2">
      <t>ナンサツ</t>
    </rPh>
    <phoneticPr fontId="2"/>
  </si>
  <si>
    <t>北薩</t>
    <rPh sb="0" eb="2">
      <t>ホクサツ</t>
    </rPh>
    <phoneticPr fontId="2"/>
  </si>
  <si>
    <t>姶良伊佐</t>
    <rPh sb="0" eb="2">
      <t>アイラ</t>
    </rPh>
    <rPh sb="2" eb="4">
      <t>イサ</t>
    </rPh>
    <phoneticPr fontId="2"/>
  </si>
  <si>
    <t>熊毛</t>
    <rPh sb="0" eb="2">
      <t>クマゲ</t>
    </rPh>
    <phoneticPr fontId="2"/>
  </si>
  <si>
    <t>大島</t>
    <rPh sb="0" eb="2">
      <t>オオシマ</t>
    </rPh>
    <phoneticPr fontId="2"/>
  </si>
  <si>
    <t>地区名</t>
    <rPh sb="0" eb="3">
      <t>チクメイ</t>
    </rPh>
    <phoneticPr fontId="2"/>
  </si>
  <si>
    <t>種別・地区名</t>
    <rPh sb="0" eb="2">
      <t>シュベツ</t>
    </rPh>
    <rPh sb="3" eb="6">
      <t>チクメイ</t>
    </rPh>
    <phoneticPr fontId="2"/>
  </si>
  <si>
    <t>選手番号</t>
    <rPh sb="0" eb="2">
      <t>センシュ</t>
    </rPh>
    <rPh sb="2" eb="4">
      <t>バンゴウ</t>
    </rPh>
    <phoneticPr fontId="2"/>
  </si>
  <si>
    <t>漢字</t>
    <rPh sb="0" eb="2">
      <t>カンジ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</si>
  <si>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</si>
  <si>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</si>
  <si>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</si>
  <si>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入力が終わったら、各シートの申込書の左側に登録メンバーが出ます。そのデータをもとにデータ入力して下さい。</t>
    <rPh sb="0" eb="2">
      <t>ニュウリョク</t>
    </rPh>
    <rPh sb="3" eb="4">
      <t>オ</t>
    </rPh>
    <rPh sb="9" eb="10">
      <t>カク</t>
    </rPh>
    <rPh sb="14" eb="17">
      <t>モウシコミショ</t>
    </rPh>
    <rPh sb="18" eb="20">
      <t>ヒダリガワ</t>
    </rPh>
    <rPh sb="21" eb="23">
      <t>トウロク</t>
    </rPh>
    <rPh sb="28" eb="29">
      <t>デ</t>
    </rPh>
    <rPh sb="44" eb="46">
      <t>ニュウリョク</t>
    </rPh>
    <rPh sb="48" eb="49">
      <t>クダ</t>
    </rPh>
    <phoneticPr fontId="2"/>
  </si>
  <si>
    <t>せんだいしょうこう</t>
    <phoneticPr fontId="2"/>
  </si>
  <si>
    <t>セル右の▼をクリックして選択</t>
    <rPh sb="2" eb="3">
      <t>ミギ</t>
    </rPh>
    <rPh sb="12" eb="14">
      <t>センタク</t>
    </rPh>
    <phoneticPr fontId="2"/>
  </si>
  <si>
    <t>Ｂ</t>
    <phoneticPr fontId="2"/>
  </si>
  <si>
    <t>ふりなが</t>
    <phoneticPr fontId="2"/>
  </si>
  <si>
    <t>氏　　　名</t>
    <rPh sb="0" eb="1">
      <t>シ</t>
    </rPh>
    <rPh sb="4" eb="5">
      <t>メイ</t>
    </rPh>
    <phoneticPr fontId="2"/>
  </si>
  <si>
    <t>ダブルス</t>
    <phoneticPr fontId="2"/>
  </si>
  <si>
    <t>シングルス</t>
    <phoneticPr fontId="2"/>
  </si>
  <si>
    <t>学　年</t>
    <rPh sb="0" eb="1">
      <t>ガク</t>
    </rPh>
    <rPh sb="2" eb="3">
      <t>トシ</t>
    </rPh>
    <phoneticPr fontId="2"/>
  </si>
  <si>
    <t>篠原</t>
    <rPh sb="0" eb="2">
      <t>シノハラ</t>
    </rPh>
    <phoneticPr fontId="2"/>
  </si>
  <si>
    <t>大会登録順位</t>
    <rPh sb="0" eb="2">
      <t>タイカイ</t>
    </rPh>
    <rPh sb="2" eb="4">
      <t>トウロク</t>
    </rPh>
    <rPh sb="4" eb="6">
      <t>ジュンイ</t>
    </rPh>
    <phoneticPr fontId="2"/>
  </si>
  <si>
    <t>団体選手は○</t>
    <rPh sb="0" eb="2">
      <t>ダンタイ</t>
    </rPh>
    <rPh sb="2" eb="4">
      <t>センシュ</t>
    </rPh>
    <phoneticPr fontId="2"/>
  </si>
  <si>
    <t>備　　　考</t>
    <rPh sb="0" eb="1">
      <t>ソナエ</t>
    </rPh>
    <rPh sb="4" eb="5">
      <t>コウ</t>
    </rPh>
    <phoneticPr fontId="2"/>
  </si>
  <si>
    <t>川内南</t>
    <rPh sb="0" eb="2">
      <t>センダイ</t>
    </rPh>
    <rPh sb="2" eb="3">
      <t>ミナミ</t>
    </rPh>
    <phoneticPr fontId="2"/>
  </si>
  <si>
    <t>選手名
（団体は8人まで出場）
（個人は１６人(８ペア）まで出場）</t>
    <rPh sb="0" eb="3">
      <t>センシュメイ</t>
    </rPh>
    <rPh sb="5" eb="7">
      <t>ダンタイ</t>
    </rPh>
    <rPh sb="9" eb="10">
      <t>ニン</t>
    </rPh>
    <rPh sb="12" eb="14">
      <t>シュツジョウ</t>
    </rPh>
    <rPh sb="17" eb="19">
      <t>コジン</t>
    </rPh>
    <rPh sb="22" eb="23">
      <t>ニン</t>
    </rPh>
    <rPh sb="30" eb="32">
      <t>シュツジョウ</t>
    </rPh>
    <phoneticPr fontId="2"/>
  </si>
  <si>
    <t>コンピュータ用データ番号</t>
    <rPh sb="6" eb="7">
      <t>ヨウ</t>
    </rPh>
    <rPh sb="10" eb="12">
      <t>バンゴウ</t>
    </rPh>
    <phoneticPr fontId="2"/>
  </si>
  <si>
    <t>月</t>
    <rPh sb="0" eb="1">
      <t>ツキ</t>
    </rPh>
    <phoneticPr fontId="2"/>
  </si>
  <si>
    <t>鶴　丸　　　</t>
  </si>
  <si>
    <t>甲　南　　　</t>
  </si>
  <si>
    <t>鹿児島中央　</t>
  </si>
  <si>
    <t>錦江湾　　　</t>
  </si>
  <si>
    <t>武岡台　　　</t>
  </si>
  <si>
    <t>松　陽　　　</t>
  </si>
  <si>
    <t>鹿児島東　　</t>
  </si>
  <si>
    <t>鹿児島工業　</t>
  </si>
  <si>
    <t>鹿児島南　　</t>
  </si>
  <si>
    <t>指　宿　　　</t>
  </si>
  <si>
    <t>山　川　　　</t>
  </si>
  <si>
    <t>頴　娃　　　</t>
  </si>
  <si>
    <t>枕　崎　　　</t>
  </si>
  <si>
    <t>鹿児島水産　</t>
  </si>
  <si>
    <t>加世田　　　</t>
  </si>
  <si>
    <t>加世田常潤　</t>
  </si>
  <si>
    <t>川　辺　　　</t>
  </si>
  <si>
    <t>薩南工業　　</t>
  </si>
  <si>
    <t>吹　上　　　</t>
  </si>
  <si>
    <t>伊集院　　　</t>
  </si>
  <si>
    <t>串木野　　　</t>
  </si>
  <si>
    <t>川　内　　　</t>
  </si>
  <si>
    <t>川内商工　　</t>
  </si>
  <si>
    <t>市来農芸　　</t>
  </si>
  <si>
    <t>薩摩中央　　</t>
  </si>
  <si>
    <t>野田女子　　</t>
  </si>
  <si>
    <t>川薩清修館　</t>
  </si>
  <si>
    <t>出　水　　　</t>
  </si>
  <si>
    <t>出水工業　　</t>
  </si>
  <si>
    <t>大　口　　　</t>
  </si>
  <si>
    <t>霧　島　　　</t>
  </si>
  <si>
    <t>蒲　生　　　</t>
  </si>
  <si>
    <t>加治木　　　</t>
  </si>
  <si>
    <t>加治木工業　</t>
  </si>
  <si>
    <t>隼人工業　　</t>
  </si>
  <si>
    <t>国　分　　　</t>
  </si>
  <si>
    <t>福　山　　　</t>
  </si>
  <si>
    <t>志布志　　　</t>
  </si>
  <si>
    <t>有　明　　　</t>
  </si>
  <si>
    <t>串良商業　　</t>
  </si>
  <si>
    <t>高　山　　　</t>
  </si>
  <si>
    <t>鹿　屋　　　</t>
  </si>
  <si>
    <t>鹿屋工業　　</t>
  </si>
  <si>
    <t>鹿屋農業　　</t>
  </si>
  <si>
    <t>垂水　　　　</t>
  </si>
  <si>
    <t>種子島　　　</t>
  </si>
  <si>
    <t>種子島中央　</t>
  </si>
  <si>
    <t>屋久島　　　</t>
  </si>
  <si>
    <t>大　島　　　</t>
  </si>
  <si>
    <t>奄　美　　　</t>
  </si>
  <si>
    <t>大島北　　　</t>
  </si>
  <si>
    <t>古仁屋　　　</t>
  </si>
  <si>
    <t>喜　界　　　</t>
  </si>
  <si>
    <t>徳之島　　　</t>
  </si>
  <si>
    <t>沖永良部　　</t>
  </si>
  <si>
    <t>与　論　　　</t>
  </si>
  <si>
    <t>鹿児島玉龍　</t>
  </si>
  <si>
    <t>鹿児島商業　</t>
  </si>
  <si>
    <t>鹿児島女子　</t>
  </si>
  <si>
    <t>指宿商業　　</t>
  </si>
  <si>
    <t>出水商業　　</t>
  </si>
  <si>
    <t>国分中央　　</t>
  </si>
  <si>
    <t>鹿屋女子　　</t>
  </si>
  <si>
    <t>鹿児島城西　</t>
  </si>
  <si>
    <t>鹿児島実業　</t>
  </si>
  <si>
    <t>鹿児島　　　</t>
  </si>
  <si>
    <t>ラ・サール　</t>
  </si>
  <si>
    <t>鹿児島情報　</t>
  </si>
  <si>
    <t>鳳　凰　　　</t>
  </si>
  <si>
    <t>神村学園　　</t>
  </si>
  <si>
    <t>出水中央　　</t>
  </si>
  <si>
    <t>鹿児島第一　</t>
  </si>
  <si>
    <t>樟南第二　　</t>
  </si>
  <si>
    <t>尚志館　　　</t>
  </si>
  <si>
    <t>鹿児島高専　</t>
  </si>
  <si>
    <t>龍　桜</t>
    <rPh sb="0" eb="1">
      <t>リュウ</t>
    </rPh>
    <rPh sb="2" eb="3">
      <t>サクラ</t>
    </rPh>
    <phoneticPr fontId="2"/>
  </si>
  <si>
    <t>ベンチ入り指導者</t>
    <rPh sb="3" eb="4">
      <t>イ</t>
    </rPh>
    <rPh sb="5" eb="8">
      <t>シドウシャ</t>
    </rPh>
    <phoneticPr fontId="2"/>
  </si>
  <si>
    <t>当該校職員</t>
    <rPh sb="0" eb="3">
      <t>トウガイコウ</t>
    </rPh>
    <rPh sb="3" eb="5">
      <t>ショクイン</t>
    </rPh>
    <phoneticPr fontId="2"/>
  </si>
  <si>
    <t>外侮指導者</t>
    <rPh sb="0" eb="2">
      <t>ガイブ</t>
    </rPh>
    <rPh sb="2" eb="5">
      <t>シドウシャ</t>
    </rPh>
    <phoneticPr fontId="2"/>
  </si>
  <si>
    <t>備考</t>
    <rPh sb="0" eb="2">
      <t>ビコウ</t>
    </rPh>
    <phoneticPr fontId="2"/>
  </si>
  <si>
    <t>○</t>
    <phoneticPr fontId="2"/>
  </si>
  <si>
    <t>※このシートの必要部分にデータを入力してください。</t>
    <rPh sb="7" eb="9">
      <t>ヒツヨウ</t>
    </rPh>
    <rPh sb="9" eb="11">
      <t>ブブン</t>
    </rPh>
    <rPh sb="16" eb="18">
      <t>ニュウリョク</t>
    </rPh>
    <phoneticPr fontId="2"/>
  </si>
  <si>
    <t>鹿児島県高等学校春季ソフトテニス競技大会</t>
    <rPh sb="0" eb="4">
      <t>カゴシマケン</t>
    </rPh>
    <rPh sb="4" eb="6">
      <t>コウトウ</t>
    </rPh>
    <rPh sb="6" eb="8">
      <t>ガッコウ</t>
    </rPh>
    <rPh sb="8" eb="10">
      <t>シュンキ</t>
    </rPh>
    <rPh sb="16" eb="18">
      <t>キョウギ</t>
    </rPh>
    <rPh sb="18" eb="20">
      <t>タイカイ</t>
    </rPh>
    <phoneticPr fontId="2"/>
  </si>
  <si>
    <t>Ａ</t>
    <phoneticPr fontId="2"/>
  </si>
  <si>
    <t>団体チーム名</t>
    <rPh sb="0" eb="2">
      <t>ダンタイ</t>
    </rPh>
    <rPh sb="5" eb="6">
      <t>メイ</t>
    </rPh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</si>
  <si>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</si>
  <si>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</si>
  <si>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</si>
  <si>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</si>
  <si>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</si>
  <si>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こうとうがっこう</t>
    <phoneticPr fontId="2"/>
  </si>
  <si>
    <t>鹿児島実業</t>
    <rPh sb="0" eb="3">
      <t>カゴシマ</t>
    </rPh>
    <rPh sb="3" eb="5">
      <t>ジツギョウ</t>
    </rPh>
    <phoneticPr fontId="2"/>
  </si>
  <si>
    <t>かごしまじつぎょう</t>
    <phoneticPr fontId="2"/>
  </si>
  <si>
    <t>鹿</t>
    <rPh sb="0" eb="1">
      <t>シカ</t>
    </rPh>
    <phoneticPr fontId="2"/>
  </si>
  <si>
    <t>児</t>
    <rPh sb="0" eb="1">
      <t>ジ</t>
    </rPh>
    <phoneticPr fontId="2"/>
  </si>
  <si>
    <t>島</t>
    <rPh sb="0" eb="1">
      <t>シマ</t>
    </rPh>
    <phoneticPr fontId="2"/>
  </si>
  <si>
    <t>実</t>
    <rPh sb="0" eb="1">
      <t>ジツ</t>
    </rPh>
    <phoneticPr fontId="2"/>
  </si>
  <si>
    <t>業</t>
    <rPh sb="0" eb="1">
      <t>ギョウ</t>
    </rPh>
    <phoneticPr fontId="2"/>
  </si>
  <si>
    <t>鹿児島太郎</t>
    <rPh sb="0" eb="3">
      <t>カゴシマ</t>
    </rPh>
    <rPh sb="3" eb="5">
      <t>タロウ</t>
    </rPh>
    <phoneticPr fontId="2"/>
  </si>
  <si>
    <t>携帯電話（０１０－１２３４－５６７８）</t>
    <rPh sb="0" eb="2">
      <t>ケイタイ</t>
    </rPh>
    <rPh sb="2" eb="4">
      <t>デンワ</t>
    </rPh>
    <phoneticPr fontId="2"/>
  </si>
  <si>
    <t>桜島二郎</t>
    <rPh sb="0" eb="2">
      <t>サクラジマ</t>
    </rPh>
    <rPh sb="2" eb="4">
      <t>ジロウ</t>
    </rPh>
    <phoneticPr fontId="2"/>
  </si>
  <si>
    <t>大隅三郎</t>
    <rPh sb="0" eb="2">
      <t>オオズミ</t>
    </rPh>
    <rPh sb="2" eb="4">
      <t>サブロウ</t>
    </rPh>
    <phoneticPr fontId="2"/>
  </si>
  <si>
    <t>大島太一</t>
    <rPh sb="0" eb="2">
      <t>オオシマ</t>
    </rPh>
    <rPh sb="2" eb="4">
      <t>タイイチ</t>
    </rPh>
    <phoneticPr fontId="2"/>
  </si>
  <si>
    <t>かごしまたろう</t>
    <phoneticPr fontId="2"/>
  </si>
  <si>
    <t>さくらじまじろう</t>
    <phoneticPr fontId="2"/>
  </si>
  <si>
    <t>おおすみさぶろう</t>
    <phoneticPr fontId="2"/>
  </si>
  <si>
    <t>おおしまたいいち</t>
    <phoneticPr fontId="2"/>
  </si>
  <si>
    <t>鹿児島県薩摩川内市平佐町1835番地</t>
    <rPh sb="0" eb="4">
      <t>カゴシマケン</t>
    </rPh>
    <rPh sb="4" eb="9">
      <t>サツマセンダイシ</t>
    </rPh>
    <rPh sb="9" eb="12">
      <t>ヒラサチョウ</t>
    </rPh>
    <rPh sb="16" eb="18">
      <t>バンチ</t>
    </rPh>
    <phoneticPr fontId="2"/>
  </si>
  <si>
    <t>１　有田　昇</t>
    <rPh sb="2" eb="4">
      <t>アリタ</t>
    </rPh>
    <rPh sb="5" eb="6">
      <t>ノボ</t>
    </rPh>
    <phoneticPr fontId="2"/>
  </si>
  <si>
    <t>２　井上　卓</t>
    <rPh sb="2" eb="4">
      <t>イノウエ</t>
    </rPh>
    <rPh sb="5" eb="6">
      <t>スグル</t>
    </rPh>
    <phoneticPr fontId="2"/>
  </si>
  <si>
    <t>３　臼杵　太郎</t>
    <rPh sb="2" eb="4">
      <t>ウスキ</t>
    </rPh>
    <rPh sb="5" eb="7">
      <t>タロウ</t>
    </rPh>
    <phoneticPr fontId="2"/>
  </si>
  <si>
    <t>４　江田　五月</t>
    <rPh sb="2" eb="4">
      <t>エダ</t>
    </rPh>
    <rPh sb="5" eb="7">
      <t>サツキ</t>
    </rPh>
    <phoneticPr fontId="2"/>
  </si>
  <si>
    <t>５　緒方　二郎</t>
    <rPh sb="2" eb="4">
      <t>オガタ</t>
    </rPh>
    <rPh sb="5" eb="7">
      <t>ジロウ</t>
    </rPh>
    <phoneticPr fontId="2"/>
  </si>
  <si>
    <t>６　海江田万里</t>
    <rPh sb="2" eb="5">
      <t>カイエダ</t>
    </rPh>
    <rPh sb="5" eb="7">
      <t>バンリ</t>
    </rPh>
    <phoneticPr fontId="2"/>
  </si>
  <si>
    <t>７　木佐貫孝志</t>
    <rPh sb="2" eb="5">
      <t>キサヌキ</t>
    </rPh>
    <rPh sb="5" eb="7">
      <t>タカシ</t>
    </rPh>
    <phoneticPr fontId="2"/>
  </si>
  <si>
    <t>８　久木野浩二</t>
    <rPh sb="2" eb="5">
      <t>クキノ</t>
    </rPh>
    <rPh sb="5" eb="7">
      <t>コウジ</t>
    </rPh>
    <phoneticPr fontId="2"/>
  </si>
  <si>
    <t>９　毛野良二</t>
    <rPh sb="2" eb="4">
      <t>ケノ</t>
    </rPh>
    <rPh sb="4" eb="6">
      <t>リョウジ</t>
    </rPh>
    <phoneticPr fontId="2"/>
  </si>
  <si>
    <t>１０　小高稔</t>
    <rPh sb="3" eb="5">
      <t>コタカ</t>
    </rPh>
    <rPh sb="5" eb="6">
      <t>ミノル</t>
    </rPh>
    <phoneticPr fontId="2"/>
  </si>
  <si>
    <t>１１　酒井弘隆</t>
    <rPh sb="3" eb="5">
      <t>サカイ</t>
    </rPh>
    <rPh sb="5" eb="7">
      <t>ヒロタカ</t>
    </rPh>
    <phoneticPr fontId="2"/>
  </si>
  <si>
    <t>１２　篠原幹男</t>
    <rPh sb="3" eb="5">
      <t>シノハラ</t>
    </rPh>
    <rPh sb="5" eb="7">
      <t>ミキオ</t>
    </rPh>
    <phoneticPr fontId="2"/>
  </si>
  <si>
    <t>１３　須藤孝朗</t>
    <rPh sb="3" eb="5">
      <t>スドウ</t>
    </rPh>
    <rPh sb="5" eb="7">
      <t>タカアキ</t>
    </rPh>
    <phoneticPr fontId="2"/>
  </si>
  <si>
    <t>１４　瀬戸口太一</t>
    <rPh sb="3" eb="6">
      <t>セトグチ</t>
    </rPh>
    <rPh sb="6" eb="8">
      <t>タイイチ</t>
    </rPh>
    <phoneticPr fontId="2"/>
  </si>
  <si>
    <t>○</t>
    <phoneticPr fontId="2"/>
  </si>
  <si>
    <t>○</t>
    <phoneticPr fontId="2"/>
  </si>
  <si>
    <t>有田</t>
    <rPh sb="0" eb="2">
      <t>アリタ</t>
    </rPh>
    <phoneticPr fontId="2"/>
  </si>
  <si>
    <t>井上</t>
    <rPh sb="0" eb="2">
      <t>イノウエ</t>
    </rPh>
    <phoneticPr fontId="2"/>
  </si>
  <si>
    <t>臼井</t>
    <rPh sb="0" eb="2">
      <t>ウスイ</t>
    </rPh>
    <phoneticPr fontId="2"/>
  </si>
  <si>
    <t>江田</t>
    <rPh sb="0" eb="2">
      <t>エダ</t>
    </rPh>
    <phoneticPr fontId="2"/>
  </si>
  <si>
    <t>緒方</t>
    <rPh sb="0" eb="2">
      <t>オガタ</t>
    </rPh>
    <phoneticPr fontId="2"/>
  </si>
  <si>
    <t>海江田</t>
    <rPh sb="0" eb="3">
      <t>カイエダ</t>
    </rPh>
    <phoneticPr fontId="2"/>
  </si>
  <si>
    <t>木佐貫</t>
    <rPh sb="0" eb="3">
      <t>キサヌキ</t>
    </rPh>
    <phoneticPr fontId="2"/>
  </si>
  <si>
    <t>久木野</t>
    <rPh sb="0" eb="3">
      <t>クキノ</t>
    </rPh>
    <phoneticPr fontId="2"/>
  </si>
  <si>
    <t>毛野</t>
    <rPh sb="0" eb="2">
      <t>ケノ</t>
    </rPh>
    <phoneticPr fontId="2"/>
  </si>
  <si>
    <t>小高</t>
    <rPh sb="0" eb="2">
      <t>コタカ</t>
    </rPh>
    <phoneticPr fontId="2"/>
  </si>
  <si>
    <t>酒井</t>
    <rPh sb="0" eb="2">
      <t>サカイ</t>
    </rPh>
    <phoneticPr fontId="2"/>
  </si>
  <si>
    <t>須藤</t>
    <rPh sb="0" eb="2">
      <t>スドウ</t>
    </rPh>
    <phoneticPr fontId="2"/>
  </si>
  <si>
    <t>瀬戸口</t>
    <rPh sb="0" eb="3">
      <t>セトグチ</t>
    </rPh>
    <phoneticPr fontId="2"/>
  </si>
  <si>
    <t>太郎</t>
    <rPh sb="0" eb="2">
      <t>タロウ</t>
    </rPh>
    <phoneticPr fontId="2"/>
  </si>
  <si>
    <t>卓</t>
    <rPh sb="0" eb="1">
      <t>タク</t>
    </rPh>
    <phoneticPr fontId="2"/>
  </si>
  <si>
    <t>昇</t>
    <rPh sb="0" eb="1">
      <t>ノボ</t>
    </rPh>
    <phoneticPr fontId="2"/>
  </si>
  <si>
    <t>五月</t>
    <rPh sb="0" eb="2">
      <t>サツキ</t>
    </rPh>
    <phoneticPr fontId="2"/>
  </si>
  <si>
    <t>二郎</t>
    <rPh sb="0" eb="2">
      <t>ジロウ</t>
    </rPh>
    <phoneticPr fontId="2"/>
  </si>
  <si>
    <t>万里</t>
    <rPh sb="0" eb="2">
      <t>バンリ</t>
    </rPh>
    <phoneticPr fontId="2"/>
  </si>
  <si>
    <t>孝志</t>
    <rPh sb="0" eb="2">
      <t>タカシ</t>
    </rPh>
    <phoneticPr fontId="2"/>
  </si>
  <si>
    <t>浩二</t>
    <rPh sb="0" eb="2">
      <t>コウジ</t>
    </rPh>
    <phoneticPr fontId="2"/>
  </si>
  <si>
    <t>良二</t>
    <rPh sb="0" eb="2">
      <t>リョウジ</t>
    </rPh>
    <phoneticPr fontId="2"/>
  </si>
  <si>
    <t>稔</t>
    <rPh sb="0" eb="1">
      <t>ミノル</t>
    </rPh>
    <phoneticPr fontId="2"/>
  </si>
  <si>
    <t>弘隆</t>
    <rPh sb="0" eb="2">
      <t>ヒロタカ</t>
    </rPh>
    <phoneticPr fontId="2"/>
  </si>
  <si>
    <t>幹男</t>
    <rPh sb="0" eb="2">
      <t>ミキオ</t>
    </rPh>
    <phoneticPr fontId="2"/>
  </si>
  <si>
    <t>孝朗</t>
    <rPh sb="0" eb="1">
      <t>タカ</t>
    </rPh>
    <rPh sb="1" eb="2">
      <t>ロウ</t>
    </rPh>
    <phoneticPr fontId="2"/>
  </si>
  <si>
    <t>太一</t>
    <rPh sb="0" eb="2">
      <t>タイイチ</t>
    </rPh>
    <phoneticPr fontId="2"/>
  </si>
  <si>
    <t>うすい</t>
    <phoneticPr fontId="2"/>
  </si>
  <si>
    <t>いのうえ</t>
    <phoneticPr fontId="2"/>
  </si>
  <si>
    <t>ありた</t>
    <phoneticPr fontId="2"/>
  </si>
  <si>
    <t>えだ</t>
    <phoneticPr fontId="2"/>
  </si>
  <si>
    <t>おがた</t>
    <phoneticPr fontId="2"/>
  </si>
  <si>
    <t>かいえだ</t>
    <phoneticPr fontId="2"/>
  </si>
  <si>
    <t>きさぬき</t>
    <phoneticPr fontId="2"/>
  </si>
  <si>
    <t>くきの</t>
    <phoneticPr fontId="2"/>
  </si>
  <si>
    <t>毛利</t>
    <rPh sb="0" eb="2">
      <t>モウリ</t>
    </rPh>
    <phoneticPr fontId="2"/>
  </si>
  <si>
    <t>こたか</t>
    <phoneticPr fontId="2"/>
  </si>
  <si>
    <t>さかい</t>
    <phoneticPr fontId="2"/>
  </si>
  <si>
    <t>しのはら</t>
    <phoneticPr fontId="2"/>
  </si>
  <si>
    <t>すどう</t>
    <phoneticPr fontId="2"/>
  </si>
  <si>
    <t>せとぐち</t>
    <phoneticPr fontId="2"/>
  </si>
  <si>
    <t>たろう</t>
    <phoneticPr fontId="2"/>
  </si>
  <si>
    <t>のぼる</t>
    <phoneticPr fontId="2"/>
  </si>
  <si>
    <t>さつき</t>
    <phoneticPr fontId="2"/>
  </si>
  <si>
    <t>じろう</t>
    <phoneticPr fontId="2"/>
  </si>
  <si>
    <t>ばんり</t>
    <phoneticPr fontId="2"/>
  </si>
  <si>
    <t>たかし</t>
    <phoneticPr fontId="2"/>
  </si>
  <si>
    <t>こうじ</t>
    <phoneticPr fontId="2"/>
  </si>
  <si>
    <t>りょうじ</t>
    <phoneticPr fontId="2"/>
  </si>
  <si>
    <t>みのる</t>
    <phoneticPr fontId="2"/>
  </si>
  <si>
    <t>ひろたか</t>
    <phoneticPr fontId="2"/>
  </si>
  <si>
    <t>みきお</t>
    <phoneticPr fontId="2"/>
  </si>
  <si>
    <t>たかろう</t>
    <phoneticPr fontId="2"/>
  </si>
  <si>
    <t>たいいち</t>
    <phoneticPr fontId="2"/>
  </si>
  <si>
    <t>1996.6.12</t>
    <phoneticPr fontId="2"/>
  </si>
  <si>
    <t>1997.5.10</t>
    <phoneticPr fontId="2"/>
  </si>
  <si>
    <t>1994.3.10</t>
    <phoneticPr fontId="2"/>
  </si>
  <si>
    <t>1997.8.14</t>
    <phoneticPr fontId="2"/>
  </si>
  <si>
    <t>1995.12.31</t>
    <phoneticPr fontId="2"/>
  </si>
  <si>
    <t>1996.4.3</t>
    <phoneticPr fontId="2"/>
  </si>
  <si>
    <t>1998.6.21</t>
    <phoneticPr fontId="2"/>
  </si>
  <si>
    <t>1995.9.15</t>
    <phoneticPr fontId="2"/>
  </si>
  <si>
    <t>1997.6.3</t>
    <phoneticPr fontId="2"/>
  </si>
  <si>
    <t>1996.11.17</t>
    <phoneticPr fontId="2"/>
  </si>
  <si>
    <t>1994.6.23</t>
    <phoneticPr fontId="2"/>
  </si>
  <si>
    <t>1992.2.22</t>
    <phoneticPr fontId="2"/>
  </si>
  <si>
    <t>1996.3.3</t>
    <phoneticPr fontId="2"/>
  </si>
  <si>
    <t>1997.1.1</t>
    <phoneticPr fontId="2"/>
  </si>
  <si>
    <t>加治木</t>
    <rPh sb="0" eb="3">
      <t>カジキ</t>
    </rPh>
    <phoneticPr fontId="2"/>
  </si>
  <si>
    <t>ラ・サール</t>
    <phoneticPr fontId="2"/>
  </si>
  <si>
    <t>灘</t>
    <rPh sb="0" eb="1">
      <t>ナダ</t>
    </rPh>
    <phoneticPr fontId="2"/>
  </si>
  <si>
    <t>鴨池</t>
    <rPh sb="0" eb="2">
      <t>カモイケ</t>
    </rPh>
    <phoneticPr fontId="2"/>
  </si>
  <si>
    <t>坂元</t>
    <rPh sb="0" eb="2">
      <t>サカモト</t>
    </rPh>
    <phoneticPr fontId="2"/>
  </si>
  <si>
    <t>玉龍</t>
    <rPh sb="0" eb="1">
      <t>ギョク</t>
    </rPh>
    <rPh sb="1" eb="2">
      <t>リュウ</t>
    </rPh>
    <phoneticPr fontId="2"/>
  </si>
  <si>
    <t>郡山</t>
    <rPh sb="0" eb="2">
      <t>コオリヤマ</t>
    </rPh>
    <phoneticPr fontId="2"/>
  </si>
  <si>
    <t>帖佐</t>
    <rPh sb="0" eb="2">
      <t>チョウサ</t>
    </rPh>
    <phoneticPr fontId="2"/>
  </si>
  <si>
    <t>隼人</t>
    <rPh sb="0" eb="2">
      <t>ハヤト</t>
    </rPh>
    <phoneticPr fontId="2"/>
  </si>
  <si>
    <t>城西</t>
    <rPh sb="0" eb="2">
      <t>ジョウセイ</t>
    </rPh>
    <phoneticPr fontId="2"/>
  </si>
  <si>
    <t>南</t>
    <rPh sb="0" eb="1">
      <t>ミナミ</t>
    </rPh>
    <phoneticPr fontId="2"/>
  </si>
  <si>
    <t>清水</t>
    <rPh sb="0" eb="2">
      <t>シミズ</t>
    </rPh>
    <phoneticPr fontId="2"/>
  </si>
  <si>
    <t>吉野</t>
    <rPh sb="0" eb="2">
      <t>ヨシノ</t>
    </rPh>
    <phoneticPr fontId="2"/>
  </si>
  <si>
    <t>鹿児島商業</t>
    <rPh sb="0" eb="3">
      <t>カゴシマ</t>
    </rPh>
    <rPh sb="3" eb="5">
      <t>ショウギョウ</t>
    </rPh>
    <phoneticPr fontId="2"/>
  </si>
  <si>
    <t>鹿児島　太郎</t>
    <rPh sb="0" eb="3">
      <t>カゴシマ</t>
    </rPh>
    <rPh sb="4" eb="6">
      <t>タロウ</t>
    </rPh>
    <phoneticPr fontId="2"/>
  </si>
  <si>
    <r>
      <t>このデータは、</t>
    </r>
    <r>
      <rPr>
        <b/>
        <sz val="14"/>
        <color indexed="10"/>
        <rFont val="ＭＳ Ｐゴシック"/>
        <family val="3"/>
        <charset val="128"/>
      </rPr>
      <t>「kagoshima_hs_soft_tennis@yahoo.co.jp」</t>
    </r>
    <r>
      <rPr>
        <sz val="14"/>
        <rFont val="ＭＳ Ｐゴシック"/>
        <family val="3"/>
        <charset val="128"/>
      </rPr>
      <t>メールアドレスに添付して送信してください。ファイル名「学校名・男・女」例「鹿児島男申込書．xｌｓ」とする。</t>
    </r>
    <rPh sb="53" eb="55">
      <t>テンプ</t>
    </rPh>
    <rPh sb="57" eb="59">
      <t>ソウシン</t>
    </rPh>
    <phoneticPr fontId="2"/>
  </si>
  <si>
    <t>地区データ</t>
    <rPh sb="0" eb="2">
      <t>チク</t>
    </rPh>
    <phoneticPr fontId="2"/>
  </si>
  <si>
    <t>大隅</t>
    <rPh sb="0" eb="2">
      <t>オオスミ</t>
    </rPh>
    <phoneticPr fontId="2"/>
  </si>
  <si>
    <t>鹿児島地区</t>
    <rPh sb="0" eb="3">
      <t>カゴシマ</t>
    </rPh>
    <rPh sb="3" eb="5">
      <t>チク</t>
    </rPh>
    <phoneticPr fontId="2"/>
  </si>
  <si>
    <t>Ａ</t>
    <phoneticPr fontId="2"/>
  </si>
  <si>
    <t>氏　名</t>
    <rPh sb="0" eb="1">
      <t>シ</t>
    </rPh>
    <rPh sb="2" eb="3">
      <t>メイ</t>
    </rPh>
    <phoneticPr fontId="2"/>
  </si>
  <si>
    <t>Ｎｏ</t>
    <phoneticPr fontId="2"/>
  </si>
  <si>
    <t>外部指導者</t>
    <rPh sb="0" eb="2">
      <t>ガイブ</t>
    </rPh>
    <rPh sb="2" eb="5">
      <t>シドウシャ</t>
    </rPh>
    <phoneticPr fontId="2"/>
  </si>
  <si>
    <t>例　鹿児島　太郎</t>
    <rPh sb="0" eb="1">
      <t>レイ</t>
    </rPh>
    <rPh sb="2" eb="5">
      <t>カゴシマ</t>
    </rPh>
    <rPh sb="6" eb="8">
      <t>タロウ</t>
    </rPh>
    <phoneticPr fontId="2"/>
  </si>
  <si>
    <t>例　浦島　太郎</t>
    <rPh sb="0" eb="1">
      <t>レイ</t>
    </rPh>
    <rPh sb="2" eb="4">
      <t>ウラシマ</t>
    </rPh>
    <rPh sb="5" eb="7">
      <t>タロウ</t>
    </rPh>
    <phoneticPr fontId="2"/>
  </si>
  <si>
    <t>例　090-1234-5678</t>
    <rPh sb="0" eb="1">
      <t>レイ</t>
    </rPh>
    <phoneticPr fontId="2"/>
  </si>
  <si>
    <t>引率責任者名</t>
    <rPh sb="0" eb="2">
      <t>インソツ</t>
    </rPh>
    <rPh sb="2" eb="5">
      <t>セキニンシャ</t>
    </rPh>
    <rPh sb="5" eb="6">
      <t>メイ</t>
    </rPh>
    <phoneticPr fontId="2"/>
  </si>
  <si>
    <t>鶴　翔</t>
    <rPh sb="0" eb="1">
      <t>ツル</t>
    </rPh>
    <rPh sb="2" eb="3">
      <t>ショウ</t>
    </rPh>
    <phoneticPr fontId="2"/>
  </si>
  <si>
    <t>伊佐農林</t>
    <rPh sb="0" eb="2">
      <t>イサ</t>
    </rPh>
    <rPh sb="2" eb="4">
      <t>ノウリン</t>
    </rPh>
    <phoneticPr fontId="2"/>
  </si>
  <si>
    <t>南大隅</t>
    <rPh sb="0" eb="3">
      <t>ミナミオオスミ</t>
    </rPh>
    <phoneticPr fontId="2"/>
  </si>
  <si>
    <t>樟　南</t>
    <rPh sb="0" eb="1">
      <t>ショウ</t>
    </rPh>
    <rPh sb="2" eb="3">
      <t>ミナミ</t>
    </rPh>
    <phoneticPr fontId="2"/>
  </si>
  <si>
    <t>鹿児島純心</t>
    <rPh sb="0" eb="3">
      <t>カゴシマ</t>
    </rPh>
    <rPh sb="3" eb="5">
      <t>ジュンシン</t>
    </rPh>
    <phoneticPr fontId="2"/>
  </si>
  <si>
    <t>大口明光</t>
    <rPh sb="0" eb="2">
      <t>オオクチ</t>
    </rPh>
    <rPh sb="2" eb="4">
      <t>メイコウ</t>
    </rPh>
    <phoneticPr fontId="2"/>
  </si>
  <si>
    <t>鹿屋中央</t>
    <rPh sb="0" eb="2">
      <t>カノヤ</t>
    </rPh>
    <rPh sb="2" eb="4">
      <t>チュウオウ</t>
    </rPh>
    <phoneticPr fontId="2"/>
  </si>
  <si>
    <t>志學館</t>
    <rPh sb="0" eb="3">
      <t>シガクカン</t>
    </rPh>
    <phoneticPr fontId="2"/>
  </si>
  <si>
    <t>育英館</t>
    <rPh sb="0" eb="2">
      <t>イクエイ</t>
    </rPh>
    <rPh sb="2" eb="3">
      <t>カン</t>
    </rPh>
    <phoneticPr fontId="2"/>
  </si>
  <si>
    <t>修英館</t>
    <rPh sb="0" eb="2">
      <t>ノブヒデ</t>
    </rPh>
    <rPh sb="2" eb="3">
      <t>カン</t>
    </rPh>
    <phoneticPr fontId="2"/>
  </si>
  <si>
    <t>明桜館　　　</t>
    <phoneticPr fontId="2"/>
  </si>
  <si>
    <t>れいめい</t>
    <phoneticPr fontId="2"/>
  </si>
  <si>
    <t>892-1234</t>
    <phoneticPr fontId="2"/>
  </si>
  <si>
    <t>鹿児島県鹿児島市東開町1234番地</t>
    <rPh sb="0" eb="4">
      <t>カゴシマケン</t>
    </rPh>
    <rPh sb="4" eb="8">
      <t>カゴシマシ</t>
    </rPh>
    <rPh sb="8" eb="11">
      <t>トウカイチョウ</t>
    </rPh>
    <rPh sb="15" eb="16">
      <t>バン</t>
    </rPh>
    <rPh sb="16" eb="17">
      <t>チ</t>
    </rPh>
    <phoneticPr fontId="2"/>
  </si>
  <si>
    <t>099-205-2554</t>
    <phoneticPr fontId="2"/>
  </si>
  <si>
    <t>099-205-1018</t>
    <phoneticPr fontId="2"/>
  </si>
  <si>
    <t>基礎データ登録者</t>
    <rPh sb="0" eb="2">
      <t>キソ</t>
    </rPh>
    <rPh sb="5" eb="8">
      <t>トウロクシャ</t>
    </rPh>
    <phoneticPr fontId="2"/>
  </si>
  <si>
    <t>左の基礎データ登録者の番号を入力</t>
    <rPh sb="0" eb="1">
      <t>ヒダリ</t>
    </rPh>
    <rPh sb="2" eb="4">
      <t>キソ</t>
    </rPh>
    <rPh sb="7" eb="9">
      <t>トウロク</t>
    </rPh>
    <rPh sb="9" eb="10">
      <t>シャ</t>
    </rPh>
    <rPh sb="11" eb="13">
      <t>バンゴウ</t>
    </rPh>
    <rPh sb="14" eb="16">
      <t>ニュウリョク</t>
    </rPh>
    <phoneticPr fontId="2"/>
  </si>
  <si>
    <t>８９５－００１２</t>
    <phoneticPr fontId="2"/>
  </si>
  <si>
    <t>０９９－１２３－４５６７</t>
    <phoneticPr fontId="2"/>
  </si>
  <si>
    <t>０９９－１２３－４５６８</t>
    <phoneticPr fontId="2"/>
  </si>
  <si>
    <t>1</t>
    <phoneticPr fontId="2"/>
  </si>
  <si>
    <t>2</t>
    <phoneticPr fontId="2"/>
  </si>
  <si>
    <t>3</t>
    <phoneticPr fontId="2"/>
  </si>
  <si>
    <t>女子は切る</t>
    <rPh sb="0" eb="2">
      <t>ジョシ</t>
    </rPh>
    <rPh sb="3" eb="4">
      <t>キ</t>
    </rPh>
    <phoneticPr fontId="2"/>
  </si>
  <si>
    <t>参加組数</t>
    <rPh sb="0" eb="2">
      <t>サンカ</t>
    </rPh>
    <rPh sb="2" eb="3">
      <t>クミ</t>
    </rPh>
    <rPh sb="3" eb="4">
      <t>スウ</t>
    </rPh>
    <phoneticPr fontId="2"/>
  </si>
  <si>
    <t>女子は
角を切る</t>
    <rPh sb="0" eb="2">
      <t>ジョシ</t>
    </rPh>
    <rPh sb="4" eb="5">
      <t>カド</t>
    </rPh>
    <rPh sb="6" eb="7">
      <t>キ</t>
    </rPh>
    <phoneticPr fontId="2"/>
  </si>
  <si>
    <t>池田</t>
    <rPh sb="0" eb="2">
      <t>イケダ</t>
    </rPh>
    <phoneticPr fontId="2"/>
  </si>
  <si>
    <t>曽　於</t>
    <rPh sb="0" eb="1">
      <t>ソ</t>
    </rPh>
    <rPh sb="2" eb="3">
      <t>オ</t>
    </rPh>
    <phoneticPr fontId="2"/>
  </si>
  <si>
    <t>楠　隼</t>
    <rPh sb="0" eb="1">
      <t>クスノキ</t>
    </rPh>
    <rPh sb="2" eb="3">
      <t>ハヤブサ</t>
    </rPh>
    <phoneticPr fontId="2"/>
  </si>
  <si>
    <t>令和</t>
    <rPh sb="0" eb="2">
      <t>レイワ</t>
    </rPh>
    <phoneticPr fontId="2"/>
  </si>
  <si>
    <t>参加実人数</t>
    <rPh sb="0" eb="2">
      <t>サンカ</t>
    </rPh>
    <rPh sb="2" eb="3">
      <t>ジツ</t>
    </rPh>
    <rPh sb="3" eb="5">
      <t>ニンズウ</t>
    </rPh>
    <phoneticPr fontId="2"/>
  </si>
  <si>
    <t>①このシートをPDFファイルにして，高体連の申し込みシステムへ</t>
    <rPh sb="18" eb="21">
      <t>コウタイレン</t>
    </rPh>
    <rPh sb="22" eb="23">
      <t>モウ</t>
    </rPh>
    <rPh sb="24" eb="25">
      <t>コ</t>
    </rPh>
    <phoneticPr fontId="2"/>
  </si>
  <si>
    <r>
      <t xml:space="preserve">②このデータは、「kagoshima_hs_soft_tennis@yahoo.co.jp」メールアドレスに添付して送信してください。ファイル名「学校名・男/女・申請書」
</t>
    </r>
    <r>
      <rPr>
        <b/>
        <sz val="12"/>
        <color indexed="13"/>
        <rFont val="ＭＳ Ｐゴシック"/>
        <family val="3"/>
        <charset val="128"/>
      </rPr>
      <t>例（鶴丸の男子の場合）「鶴丸男申込書．xｌｓ」､（鹿児島女子の場合）「鹿児島女子女申込書．xｌｓ」とする。</t>
    </r>
    <rPh sb="54" eb="56">
      <t>テンプ</t>
    </rPh>
    <rPh sb="58" eb="60">
      <t>ソウシン</t>
    </rPh>
    <rPh sb="71" eb="72">
      <t>メイ</t>
    </rPh>
    <rPh sb="73" eb="76">
      <t>ガッコウメイ</t>
    </rPh>
    <rPh sb="77" eb="78">
      <t>オトコ</t>
    </rPh>
    <rPh sb="79" eb="80">
      <t>オンナ</t>
    </rPh>
    <rPh sb="81" eb="84">
      <t>シンセイショ</t>
    </rPh>
    <rPh sb="86" eb="87">
      <t>レイ</t>
    </rPh>
    <rPh sb="88" eb="90">
      <t>ツルマル</t>
    </rPh>
    <rPh sb="91" eb="93">
      <t>ダンシ</t>
    </rPh>
    <rPh sb="94" eb="96">
      <t>バアイ</t>
    </rPh>
    <rPh sb="98" eb="100">
      <t>ツルマル</t>
    </rPh>
    <rPh sb="100" eb="101">
      <t>オトコ</t>
    </rPh>
    <rPh sb="101" eb="104">
      <t>モウシコミショ</t>
    </rPh>
    <rPh sb="111" eb="114">
      <t>カゴシマ</t>
    </rPh>
    <rPh sb="114" eb="116">
      <t>ジョシ</t>
    </rPh>
    <rPh sb="117" eb="119">
      <t>バアイ</t>
    </rPh>
    <rPh sb="121" eb="124">
      <t>カゴシマ</t>
    </rPh>
    <rPh sb="124" eb="126">
      <t>ジョシ</t>
    </rPh>
    <rPh sb="126" eb="127">
      <t>オンナ</t>
    </rPh>
    <phoneticPr fontId="2"/>
  </si>
  <si>
    <t>②このデータは、「kagoshima_hs_soft_tennis@yahoo.co.jp」メールアドレスに添付して送信してください。ファイル名「学校名・男・女」例「鹿児島男申込書．xｌｓ」とする。</t>
    <rPh sb="54" eb="56">
      <t>テンプ</t>
    </rPh>
    <rPh sb="58" eb="60">
      <t>ソウシン</t>
    </rPh>
    <rPh sb="71" eb="72">
      <t>メイ</t>
    </rPh>
    <rPh sb="73" eb="76">
      <t>ガッコウメイ</t>
    </rPh>
    <rPh sb="77" eb="78">
      <t>オトコ</t>
    </rPh>
    <rPh sb="79" eb="80">
      <t>オンナ</t>
    </rPh>
    <rPh sb="81" eb="82">
      <t>レイ</t>
    </rPh>
    <rPh sb="83" eb="86">
      <t>カゴシマ</t>
    </rPh>
    <rPh sb="86" eb="87">
      <t>オトコ</t>
    </rPh>
    <rPh sb="87" eb="90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</si>
</sst>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#"/>
    <numFmt numFmtId="178" formatCode="0_);[Red]\(0\)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sz val="12"/>
      <name val="ＭＳ Ｐ明朝"/>
      <family val="1"/>
      <charset val="128"/>
    </font>
    <font>
      <sz val="13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7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indexed="22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2"/>
      <color indexed="13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20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rgb="FF92D050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hair">
        <color indexed="64"/>
      </diagonal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25">
    <xf numFmtId="0" fontId="0" fillId="0" borderId="0" xfId="0"/>
    <xf numFmtId="49" fontId="5" fillId="0" borderId="0" xfId="0" applyNumberFormat="1" applyFont="1"/>
    <xf numFmtId="0" fontId="0" fillId="0" borderId="0" xfId="0" applyAlignment="1">
      <alignment horizontal="center"/>
    </xf>
    <xf numFmtId="49" fontId="0" fillId="0" borderId="0" xfId="0" applyNumberFormat="1"/>
    <xf numFmtId="0" fontId="5" fillId="0" borderId="0" xfId="0" applyFont="1"/>
    <xf numFmtId="57" fontId="0" fillId="2" borderId="1" xfId="0" applyNumberFormat="1" applyFill="1" applyBorder="1" applyAlignment="1">
      <alignment vertical="center"/>
    </xf>
    <xf numFmtId="0" fontId="1" fillId="0" borderId="0" xfId="0" applyFont="1"/>
    <xf numFmtId="49" fontId="5" fillId="0" borderId="2" xfId="0" applyNumberFormat="1" applyFont="1" applyBorder="1"/>
    <xf numFmtId="49" fontId="0" fillId="0" borderId="3" xfId="0" applyNumberFormat="1" applyBorder="1"/>
    <xf numFmtId="0" fontId="0" fillId="0" borderId="3" xfId="0" applyBorder="1"/>
    <xf numFmtId="0" fontId="0" fillId="0" borderId="4" xfId="0" applyBorder="1"/>
    <xf numFmtId="49" fontId="0" fillId="0" borderId="5" xfId="0" applyNumberFormat="1" applyBorder="1" applyAlignment="1">
      <alignment horizontal="right"/>
    </xf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1" fillId="0" borderId="0" xfId="0" applyFont="1" applyAlignment="1">
      <alignment vertical="center" textRotation="255"/>
    </xf>
    <xf numFmtId="0" fontId="11" fillId="0" borderId="10" xfId="0" applyFont="1" applyBorder="1" applyAlignment="1">
      <alignment vertical="center" textRotation="255"/>
    </xf>
    <xf numFmtId="0" fontId="0" fillId="3" borderId="11" xfId="0" applyFill="1" applyBorder="1" applyAlignment="1" applyProtection="1">
      <alignment horizontal="center" vertical="center" shrinkToFit="1"/>
      <protection locked="0"/>
    </xf>
    <xf numFmtId="178" fontId="0" fillId="0" borderId="11" xfId="0" applyNumberFormat="1" applyBorder="1" applyAlignment="1">
      <alignment vertical="center"/>
    </xf>
    <xf numFmtId="0" fontId="3" fillId="4" borderId="0" xfId="0" applyFont="1" applyFill="1"/>
    <xf numFmtId="0" fontId="10" fillId="4" borderId="0" xfId="0" applyFont="1" applyFill="1" applyAlignment="1">
      <alignment vertical="top" wrapText="1"/>
    </xf>
    <xf numFmtId="0" fontId="10" fillId="4" borderId="0" xfId="0" applyFont="1" applyFill="1" applyAlignment="1">
      <alignment horizontal="center" vertical="top" wrapText="1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right" vertical="center"/>
    </xf>
    <xf numFmtId="0" fontId="3" fillId="4" borderId="12" xfId="0" applyFont="1" applyFill="1" applyBorder="1" applyAlignment="1">
      <alignment horizontal="right" vertical="center"/>
    </xf>
    <xf numFmtId="0" fontId="7" fillId="4" borderId="0" xfId="0" applyFont="1" applyFill="1"/>
    <xf numFmtId="176" fontId="3" fillId="4" borderId="0" xfId="0" applyNumberFormat="1" applyFont="1" applyFill="1"/>
    <xf numFmtId="0" fontId="0" fillId="4" borderId="0" xfId="0" applyFill="1"/>
    <xf numFmtId="0" fontId="3" fillId="5" borderId="0" xfId="0" applyFont="1" applyFill="1"/>
    <xf numFmtId="0" fontId="3" fillId="5" borderId="13" xfId="0" applyFont="1" applyFill="1" applyBorder="1"/>
    <xf numFmtId="0" fontId="3" fillId="5" borderId="0" xfId="0" applyFont="1" applyFill="1" applyAlignment="1">
      <alignment horizontal="center" vertical="center"/>
    </xf>
    <xf numFmtId="0" fontId="3" fillId="5" borderId="14" xfId="0" applyFont="1" applyFill="1" applyBorder="1" applyAlignment="1">
      <alignment shrinkToFit="1"/>
    </xf>
    <xf numFmtId="0" fontId="3" fillId="5" borderId="0" xfId="0" applyFont="1" applyFill="1" applyAlignment="1">
      <alignment horizontal="center" vertical="center" textRotation="255"/>
    </xf>
    <xf numFmtId="0" fontId="3" fillId="5" borderId="0" xfId="0" applyFont="1" applyFill="1" applyAlignment="1">
      <alignment vertical="center" shrinkToFit="1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58" fontId="3" fillId="5" borderId="0" xfId="0" applyNumberFormat="1" applyFont="1" applyFill="1"/>
    <xf numFmtId="0" fontId="3" fillId="5" borderId="0" xfId="0" applyFont="1" applyFill="1" applyAlignment="1">
      <alignment horizontal="right"/>
    </xf>
    <xf numFmtId="0" fontId="3" fillId="5" borderId="11" xfId="0" applyFont="1" applyFill="1" applyBorder="1" applyAlignment="1">
      <alignment horizontal="center"/>
    </xf>
    <xf numFmtId="0" fontId="7" fillId="5" borderId="0" xfId="0" applyFont="1" applyFill="1"/>
    <xf numFmtId="0" fontId="3" fillId="6" borderId="11" xfId="0" applyFont="1" applyFill="1" applyBorder="1" applyAlignment="1">
      <alignment horizontal="center" vertical="center"/>
    </xf>
    <xf numFmtId="177" fontId="3" fillId="5" borderId="0" xfId="0" applyNumberFormat="1" applyFont="1" applyFill="1" applyAlignment="1">
      <alignment vertical="center" shrinkToFit="1"/>
    </xf>
    <xf numFmtId="0" fontId="3" fillId="5" borderId="20" xfId="0" applyFont="1" applyFill="1" applyBorder="1"/>
    <xf numFmtId="176" fontId="16" fillId="4" borderId="0" xfId="0" applyNumberFormat="1" applyFont="1" applyFill="1"/>
    <xf numFmtId="0" fontId="3" fillId="5" borderId="21" xfId="0" applyFont="1" applyFill="1" applyBorder="1" applyAlignment="1" applyProtection="1">
      <alignment vertical="center"/>
      <protection locked="0"/>
    </xf>
    <xf numFmtId="0" fontId="3" fillId="5" borderId="20" xfId="0" applyFont="1" applyFill="1" applyBorder="1" applyAlignment="1" applyProtection="1">
      <alignment vertical="center"/>
      <protection locked="0"/>
    </xf>
    <xf numFmtId="0" fontId="3" fillId="5" borderId="22" xfId="0" applyFont="1" applyFill="1" applyBorder="1" applyAlignment="1" applyProtection="1">
      <alignment vertical="center"/>
      <protection locked="0"/>
    </xf>
    <xf numFmtId="0" fontId="3" fillId="5" borderId="16" xfId="0" applyFont="1" applyFill="1" applyBorder="1" applyAlignment="1" applyProtection="1">
      <alignment vertical="center"/>
      <protection locked="0"/>
    </xf>
    <xf numFmtId="0" fontId="3" fillId="5" borderId="23" xfId="0" applyFont="1" applyFill="1" applyBorder="1" applyAlignment="1" applyProtection="1">
      <alignment vertical="center"/>
      <protection locked="0"/>
    </xf>
    <xf numFmtId="0" fontId="3" fillId="5" borderId="18" xfId="0" applyFont="1" applyFill="1" applyBorder="1" applyAlignment="1" applyProtection="1">
      <alignment vertical="center"/>
      <protection locked="0"/>
    </xf>
    <xf numFmtId="0" fontId="3" fillId="5" borderId="0" xfId="0" applyFont="1" applyFill="1" applyAlignment="1" applyProtection="1">
      <alignment shrinkToFit="1"/>
      <protection locked="0"/>
    </xf>
    <xf numFmtId="0" fontId="0" fillId="5" borderId="11" xfId="0" applyFill="1" applyBorder="1" applyProtection="1">
      <protection locked="0"/>
    </xf>
    <xf numFmtId="0" fontId="3" fillId="5" borderId="24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0" fillId="5" borderId="11" xfId="0" applyFill="1" applyBorder="1"/>
    <xf numFmtId="0" fontId="3" fillId="5" borderId="21" xfId="0" applyFont="1" applyFill="1" applyBorder="1" applyAlignment="1">
      <alignment vertical="center"/>
    </xf>
    <xf numFmtId="0" fontId="3" fillId="5" borderId="16" xfId="0" applyFont="1" applyFill="1" applyBorder="1" applyAlignment="1">
      <alignment vertical="center"/>
    </xf>
    <xf numFmtId="0" fontId="3" fillId="5" borderId="20" xfId="0" applyFont="1" applyFill="1" applyBorder="1" applyAlignment="1">
      <alignment vertical="center"/>
    </xf>
    <xf numFmtId="0" fontId="3" fillId="5" borderId="23" xfId="0" applyFont="1" applyFill="1" applyBorder="1" applyAlignment="1">
      <alignment vertical="center"/>
    </xf>
    <xf numFmtId="0" fontId="3" fillId="5" borderId="18" xfId="0" applyFont="1" applyFill="1" applyBorder="1" applyAlignment="1">
      <alignment vertical="center"/>
    </xf>
    <xf numFmtId="0" fontId="3" fillId="5" borderId="22" xfId="0" applyFont="1" applyFill="1" applyBorder="1" applyAlignment="1">
      <alignment vertical="center"/>
    </xf>
    <xf numFmtId="0" fontId="3" fillId="5" borderId="11" xfId="0" applyFont="1" applyFill="1" applyBorder="1" applyAlignment="1">
      <alignment shrinkToFit="1"/>
    </xf>
    <xf numFmtId="0" fontId="16" fillId="4" borderId="0" xfId="0" applyFont="1" applyFill="1"/>
    <xf numFmtId="49" fontId="0" fillId="0" borderId="1" xfId="0" applyNumberFormat="1" applyBorder="1" applyAlignment="1">
      <alignment horizontal="center" vertical="center"/>
    </xf>
    <xf numFmtId="0" fontId="20" fillId="0" borderId="25" xfId="0" applyFont="1" applyBorder="1" applyAlignment="1">
      <alignment vertical="center"/>
    </xf>
    <xf numFmtId="0" fontId="0" fillId="0" borderId="11" xfId="0" applyBorder="1" applyAlignment="1">
      <alignment horizontal="center"/>
    </xf>
    <xf numFmtId="0" fontId="8" fillId="0" borderId="0" xfId="0" applyFont="1"/>
    <xf numFmtId="49" fontId="0" fillId="0" borderId="19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0" fontId="0" fillId="3" borderId="28" xfId="0" applyFill="1" applyBorder="1" applyAlignment="1" applyProtection="1">
      <alignment horizontal="center" vertical="center"/>
      <protection locked="0"/>
    </xf>
    <xf numFmtId="49" fontId="0" fillId="3" borderId="28" xfId="0" applyNumberFormat="1" applyFill="1" applyBorder="1" applyAlignment="1" applyProtection="1">
      <alignment horizontal="center" vertical="center"/>
      <protection locked="0"/>
    </xf>
    <xf numFmtId="49" fontId="0" fillId="3" borderId="1" xfId="0" applyNumberFormat="1" applyFill="1" applyBorder="1" applyAlignment="1" applyProtection="1">
      <alignment horizontal="center" vertical="center" shrinkToFit="1"/>
      <protection locked="0"/>
    </xf>
    <xf numFmtId="49" fontId="0" fillId="3" borderId="29" xfId="0" applyNumberFormat="1" applyFill="1" applyBorder="1" applyAlignment="1" applyProtection="1">
      <alignment horizontal="center" vertical="center"/>
      <protection locked="0"/>
    </xf>
    <xf numFmtId="49" fontId="0" fillId="3" borderId="30" xfId="0" applyNumberFormat="1" applyFill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>
      <alignment horizontal="center" vertical="center"/>
    </xf>
    <xf numFmtId="49" fontId="0" fillId="3" borderId="28" xfId="0" applyNumberFormat="1" applyFill="1" applyBorder="1" applyAlignment="1" applyProtection="1">
      <alignment horizontal="center" vertical="center" shrinkToFit="1"/>
      <protection locked="0"/>
    </xf>
    <xf numFmtId="176" fontId="0" fillId="3" borderId="1" xfId="0" applyNumberFormat="1" applyFill="1" applyBorder="1" applyAlignment="1" applyProtection="1">
      <alignment horizontal="center" vertical="center"/>
      <protection locked="0"/>
    </xf>
    <xf numFmtId="49" fontId="0" fillId="0" borderId="31" xfId="0" applyNumberFormat="1" applyBorder="1" applyAlignment="1">
      <alignment horizontal="center" vertical="center"/>
    </xf>
    <xf numFmtId="49" fontId="0" fillId="3" borderId="31" xfId="0" applyNumberFormat="1" applyFill="1" applyBorder="1" applyAlignment="1" applyProtection="1">
      <alignment horizontal="center" vertical="center" shrinkToFit="1"/>
      <protection locked="0"/>
    </xf>
    <xf numFmtId="0" fontId="3" fillId="5" borderId="32" xfId="0" applyFont="1" applyFill="1" applyBorder="1" applyAlignment="1">
      <alignment vertical="center"/>
    </xf>
    <xf numFmtId="0" fontId="3" fillId="5" borderId="33" xfId="0" applyFont="1" applyFill="1" applyBorder="1" applyAlignment="1">
      <alignment vertical="center"/>
    </xf>
    <xf numFmtId="0" fontId="3" fillId="5" borderId="34" xfId="0" applyFont="1" applyFill="1" applyBorder="1" applyAlignment="1">
      <alignment vertical="center"/>
    </xf>
    <xf numFmtId="0" fontId="3" fillId="5" borderId="35" xfId="0" applyFont="1" applyFill="1" applyBorder="1" applyAlignment="1" applyProtection="1">
      <alignment vertical="center"/>
      <protection locked="0"/>
    </xf>
    <xf numFmtId="0" fontId="3" fillId="5" borderId="27" xfId="0" applyFont="1" applyFill="1" applyBorder="1" applyAlignment="1" applyProtection="1">
      <alignment vertical="center"/>
      <protection locked="0"/>
    </xf>
    <xf numFmtId="0" fontId="3" fillId="5" borderId="36" xfId="0" applyFont="1" applyFill="1" applyBorder="1" applyAlignment="1">
      <alignment vertical="center"/>
    </xf>
    <xf numFmtId="0" fontId="3" fillId="5" borderId="37" xfId="0" applyFont="1" applyFill="1" applyBorder="1" applyAlignment="1">
      <alignment vertical="center"/>
    </xf>
    <xf numFmtId="0" fontId="3" fillId="5" borderId="38" xfId="0" applyFont="1" applyFill="1" applyBorder="1" applyAlignment="1">
      <alignment vertical="center"/>
    </xf>
    <xf numFmtId="0" fontId="3" fillId="5" borderId="19" xfId="0" applyFont="1" applyFill="1" applyBorder="1" applyAlignment="1">
      <alignment vertical="center"/>
    </xf>
    <xf numFmtId="14" fontId="0" fillId="2" borderId="11" xfId="0" applyNumberFormat="1" applyFill="1" applyBorder="1" applyAlignment="1">
      <alignment vertical="center"/>
    </xf>
    <xf numFmtId="0" fontId="8" fillId="0" borderId="2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3" borderId="11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 vertical="center" shrinkToFit="1"/>
    </xf>
    <xf numFmtId="0" fontId="26" fillId="0" borderId="0" xfId="0" applyFont="1"/>
    <xf numFmtId="0" fontId="27" fillId="0" borderId="0" xfId="0" applyFont="1"/>
    <xf numFmtId="49" fontId="27" fillId="0" borderId="0" xfId="0" applyNumberFormat="1" applyFont="1"/>
    <xf numFmtId="0" fontId="27" fillId="0" borderId="0" xfId="0" applyFont="1" applyAlignment="1">
      <alignment horizontal="left"/>
    </xf>
    <xf numFmtId="0" fontId="3" fillId="5" borderId="0" xfId="0" applyFont="1" applyFill="1" applyAlignment="1">
      <alignment shrinkToFit="1"/>
    </xf>
    <xf numFmtId="0" fontId="3" fillId="8" borderId="11" xfId="0" applyFont="1" applyFill="1" applyBorder="1" applyAlignment="1">
      <alignment horizontal="left" vertical="center"/>
    </xf>
    <xf numFmtId="0" fontId="3" fillId="9" borderId="35" xfId="0" applyFont="1" applyFill="1" applyBorder="1" applyAlignment="1" applyProtection="1">
      <alignment vertical="center"/>
      <protection locked="0"/>
    </xf>
    <xf numFmtId="0" fontId="3" fillId="11" borderId="0" xfId="0" applyFont="1" applyFill="1"/>
    <xf numFmtId="0" fontId="3" fillId="11" borderId="12" xfId="0" applyFont="1" applyFill="1" applyBorder="1"/>
    <xf numFmtId="49" fontId="0" fillId="0" borderId="16" xfId="0" applyNumberFormat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49" fontId="0" fillId="0" borderId="4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28" xfId="0" applyFill="1" applyBorder="1" applyAlignment="1" applyProtection="1">
      <alignment horizontal="center" shrinkToFit="1"/>
      <protection locked="0"/>
    </xf>
    <xf numFmtId="0" fontId="0" fillId="3" borderId="24" xfId="0" applyFill="1" applyBorder="1" applyAlignment="1" applyProtection="1">
      <alignment horizontal="center" shrinkToFit="1"/>
      <protection locked="0"/>
    </xf>
    <xf numFmtId="0" fontId="0" fillId="3" borderId="1" xfId="0" applyFill="1" applyBorder="1" applyAlignment="1" applyProtection="1">
      <alignment horizontal="center" shrinkToFit="1"/>
      <protection locked="0"/>
    </xf>
    <xf numFmtId="0" fontId="0" fillId="3" borderId="11" xfId="0" applyFill="1" applyBorder="1" applyAlignment="1" applyProtection="1">
      <alignment horizontal="center" shrinkToFit="1"/>
      <protection locked="0"/>
    </xf>
    <xf numFmtId="49" fontId="0" fillId="0" borderId="43" xfId="0" applyNumberFormat="1" applyBorder="1" applyAlignment="1">
      <alignment horizontal="center" vertical="center"/>
    </xf>
    <xf numFmtId="49" fontId="0" fillId="0" borderId="44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 shrinkToFit="1"/>
    </xf>
    <xf numFmtId="49" fontId="0" fillId="0" borderId="39" xfId="0" applyNumberFormat="1" applyBorder="1" applyAlignment="1">
      <alignment horizontal="center" vertical="center" shrinkToFit="1"/>
    </xf>
    <xf numFmtId="49" fontId="0" fillId="0" borderId="40" xfId="0" applyNumberFormat="1" applyBorder="1" applyAlignment="1">
      <alignment horizontal="center" vertical="center" shrinkToFit="1"/>
    </xf>
    <xf numFmtId="49" fontId="0" fillId="10" borderId="41" xfId="0" applyNumberFormat="1" applyFill="1" applyBorder="1"/>
    <xf numFmtId="0" fontId="0" fillId="10" borderId="42" xfId="0" applyFill="1" applyBorder="1"/>
    <xf numFmtId="49" fontId="0" fillId="0" borderId="0" xfId="0" applyNumberFormat="1" applyAlignment="1">
      <alignment horizontal="center"/>
    </xf>
    <xf numFmtId="49" fontId="0" fillId="0" borderId="6" xfId="0" applyNumberFormat="1" applyBorder="1" applyAlignment="1">
      <alignment horizontal="center"/>
    </xf>
    <xf numFmtId="0" fontId="12" fillId="0" borderId="0" xfId="0" applyFont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0" fillId="0" borderId="25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49" fontId="0" fillId="0" borderId="28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45" xfId="0" applyBorder="1" applyAlignment="1">
      <alignment horizontal="center"/>
    </xf>
    <xf numFmtId="0" fontId="13" fillId="4" borderId="0" xfId="0" applyFont="1" applyFill="1" applyAlignment="1">
      <alignment horizontal="left"/>
    </xf>
    <xf numFmtId="0" fontId="18" fillId="4" borderId="0" xfId="0" applyFont="1" applyFill="1" applyAlignment="1">
      <alignment horizontal="left" wrapText="1"/>
    </xf>
    <xf numFmtId="0" fontId="4" fillId="5" borderId="0" xfId="0" applyFont="1" applyFill="1" applyAlignment="1">
      <alignment horizontal="center"/>
    </xf>
    <xf numFmtId="0" fontId="3" fillId="5" borderId="45" xfId="0" applyFont="1" applyFill="1" applyBorder="1" applyAlignment="1">
      <alignment horizontal="left"/>
    </xf>
    <xf numFmtId="0" fontId="3" fillId="5" borderId="44" xfId="0" applyFont="1" applyFill="1" applyBorder="1" applyAlignment="1">
      <alignment horizontal="left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horizontal="center" vertical="center"/>
    </xf>
    <xf numFmtId="0" fontId="3" fillId="5" borderId="49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 shrinkToFit="1"/>
    </xf>
    <xf numFmtId="0" fontId="3" fillId="5" borderId="45" xfId="0" applyFont="1" applyFill="1" applyBorder="1" applyAlignment="1">
      <alignment horizontal="center" vertical="center" shrinkToFit="1"/>
    </xf>
    <xf numFmtId="0" fontId="3" fillId="5" borderId="48" xfId="0" applyFont="1" applyFill="1" applyBorder="1" applyAlignment="1">
      <alignment horizontal="center" vertical="center" shrinkToFit="1"/>
    </xf>
    <xf numFmtId="0" fontId="3" fillId="5" borderId="49" xfId="0" applyFont="1" applyFill="1" applyBorder="1" applyAlignment="1">
      <alignment horizontal="center" vertical="center" shrinkToFit="1"/>
    </xf>
    <xf numFmtId="0" fontId="3" fillId="5" borderId="13" xfId="0" applyFont="1" applyFill="1" applyBorder="1" applyAlignment="1">
      <alignment horizontal="left" vertical="center"/>
    </xf>
    <xf numFmtId="0" fontId="3" fillId="5" borderId="45" xfId="0" applyFont="1" applyFill="1" applyBorder="1" applyAlignment="1">
      <alignment horizontal="left" vertical="center"/>
    </xf>
    <xf numFmtId="0" fontId="3" fillId="5" borderId="44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3" fillId="5" borderId="15" xfId="0" applyFont="1" applyFill="1" applyBorder="1" applyAlignment="1">
      <alignment horizontal="center" vertical="center" textRotation="255"/>
    </xf>
    <xf numFmtId="0" fontId="3" fillId="5" borderId="50" xfId="0" applyFont="1" applyFill="1" applyBorder="1" applyAlignment="1">
      <alignment horizontal="center" vertical="center" textRotation="255"/>
    </xf>
    <xf numFmtId="0" fontId="3" fillId="5" borderId="51" xfId="0" applyFont="1" applyFill="1" applyBorder="1" applyAlignment="1">
      <alignment horizontal="center" vertical="center"/>
    </xf>
    <xf numFmtId="0" fontId="3" fillId="5" borderId="52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51" xfId="0" applyFont="1" applyFill="1" applyBorder="1" applyAlignment="1">
      <alignment horizontal="center" vertical="center" shrinkToFit="1"/>
    </xf>
    <xf numFmtId="0" fontId="3" fillId="5" borderId="52" xfId="0" applyFont="1" applyFill="1" applyBorder="1" applyAlignment="1">
      <alignment horizontal="center" vertical="center" shrinkToFit="1"/>
    </xf>
    <xf numFmtId="0" fontId="3" fillId="5" borderId="25" xfId="0" applyFont="1" applyFill="1" applyBorder="1" applyAlignment="1">
      <alignment horizontal="center" vertical="center" shrinkToFit="1"/>
    </xf>
    <xf numFmtId="0" fontId="3" fillId="5" borderId="0" xfId="0" applyFont="1" applyFill="1" applyAlignment="1">
      <alignment horizontal="center" vertical="center" shrinkToFit="1"/>
    </xf>
    <xf numFmtId="0" fontId="3" fillId="5" borderId="53" xfId="0" applyFont="1" applyFill="1" applyBorder="1"/>
    <xf numFmtId="0" fontId="3" fillId="5" borderId="54" xfId="0" applyFont="1" applyFill="1" applyBorder="1"/>
    <xf numFmtId="0" fontId="3" fillId="5" borderId="55" xfId="0" applyFont="1" applyFill="1" applyBorder="1"/>
    <xf numFmtId="0" fontId="3" fillId="5" borderId="56" xfId="0" applyFont="1" applyFill="1" applyBorder="1" applyAlignment="1">
      <alignment horizontal="center"/>
    </xf>
    <xf numFmtId="0" fontId="3" fillId="5" borderId="52" xfId="0" applyFont="1" applyFill="1" applyBorder="1" applyAlignment="1">
      <alignment horizontal="center"/>
    </xf>
    <xf numFmtId="0" fontId="3" fillId="5" borderId="57" xfId="0" applyFont="1" applyFill="1" applyBorder="1" applyAlignment="1">
      <alignment horizontal="center"/>
    </xf>
    <xf numFmtId="0" fontId="4" fillId="5" borderId="0" xfId="0" applyFont="1" applyFill="1" applyAlignment="1">
      <alignment horizontal="center" shrinkToFit="1"/>
    </xf>
    <xf numFmtId="0" fontId="6" fillId="5" borderId="43" xfId="0" applyFont="1" applyFill="1" applyBorder="1" applyAlignment="1">
      <alignment horizontal="distributed" vertical="center" justifyLastLine="1"/>
    </xf>
    <xf numFmtId="0" fontId="6" fillId="5" borderId="45" xfId="0" applyFont="1" applyFill="1" applyBorder="1" applyAlignment="1">
      <alignment horizontal="distributed" vertical="center" justifyLastLine="1"/>
    </xf>
    <xf numFmtId="0" fontId="6" fillId="5" borderId="44" xfId="0" applyFont="1" applyFill="1" applyBorder="1" applyAlignment="1">
      <alignment horizontal="distributed" vertical="center" justifyLastLine="1"/>
    </xf>
    <xf numFmtId="0" fontId="6" fillId="5" borderId="46" xfId="0" applyFont="1" applyFill="1" applyBorder="1" applyAlignment="1">
      <alignment horizontal="distributed" vertical="center" justifyLastLine="1"/>
    </xf>
    <xf numFmtId="0" fontId="6" fillId="5" borderId="12" xfId="0" applyFont="1" applyFill="1" applyBorder="1" applyAlignment="1">
      <alignment horizontal="distributed" vertical="center" justifyLastLine="1"/>
    </xf>
    <xf numFmtId="0" fontId="6" fillId="5" borderId="47" xfId="0" applyFont="1" applyFill="1" applyBorder="1" applyAlignment="1">
      <alignment horizontal="distributed" vertical="center" justifyLastLine="1"/>
    </xf>
    <xf numFmtId="0" fontId="3" fillId="5" borderId="58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59" xfId="0" applyFont="1" applyFill="1" applyBorder="1" applyAlignment="1">
      <alignment horizontal="center" vertical="center"/>
    </xf>
    <xf numFmtId="0" fontId="3" fillId="5" borderId="60" xfId="0" applyFont="1" applyFill="1" applyBorder="1" applyAlignment="1">
      <alignment horizontal="center" vertical="center"/>
    </xf>
    <xf numFmtId="0" fontId="3" fillId="5" borderId="61" xfId="0" applyFont="1" applyFill="1" applyBorder="1" applyAlignment="1">
      <alignment horizontal="center" vertical="center"/>
    </xf>
    <xf numFmtId="0" fontId="3" fillId="5" borderId="62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 shrinkToFit="1"/>
    </xf>
    <xf numFmtId="0" fontId="3" fillId="5" borderId="24" xfId="0" applyFont="1" applyFill="1" applyBorder="1" applyAlignment="1">
      <alignment horizontal="center" vertical="center" shrinkToFit="1"/>
    </xf>
    <xf numFmtId="0" fontId="3" fillId="5" borderId="28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63" xfId="0" applyFont="1" applyFill="1" applyBorder="1" applyAlignment="1">
      <alignment horizontal="center" vertical="center"/>
    </xf>
    <xf numFmtId="0" fontId="3" fillId="5" borderId="6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67" xfId="0" applyFont="1" applyFill="1" applyBorder="1" applyAlignment="1">
      <alignment horizontal="center" vertical="center"/>
    </xf>
    <xf numFmtId="0" fontId="3" fillId="5" borderId="68" xfId="0" applyFont="1" applyFill="1" applyBorder="1" applyAlignment="1">
      <alignment horizontal="center" vertical="center"/>
    </xf>
    <xf numFmtId="0" fontId="3" fillId="5" borderId="54" xfId="0" applyFont="1" applyFill="1" applyBorder="1" applyAlignment="1">
      <alignment horizontal="center" vertical="center"/>
    </xf>
    <xf numFmtId="0" fontId="3" fillId="5" borderId="65" xfId="0" applyFont="1" applyFill="1" applyBorder="1" applyAlignment="1">
      <alignment horizontal="center" vertical="center"/>
    </xf>
    <xf numFmtId="0" fontId="3" fillId="5" borderId="69" xfId="0" applyFont="1" applyFill="1" applyBorder="1" applyAlignment="1">
      <alignment horizontal="center" vertical="center"/>
    </xf>
    <xf numFmtId="0" fontId="3" fillId="5" borderId="70" xfId="0" applyFont="1" applyFill="1" applyBorder="1" applyAlignment="1">
      <alignment horizontal="center" vertical="center"/>
    </xf>
    <xf numFmtId="0" fontId="3" fillId="5" borderId="66" xfId="0" applyFont="1" applyFill="1" applyBorder="1" applyAlignment="1">
      <alignment horizontal="center" vertical="center"/>
    </xf>
    <xf numFmtId="0" fontId="3" fillId="5" borderId="71" xfId="0" applyFont="1" applyFill="1" applyBorder="1" applyAlignment="1">
      <alignment horizontal="center" vertical="center"/>
    </xf>
    <xf numFmtId="0" fontId="3" fillId="5" borderId="53" xfId="0" applyFont="1" applyFill="1" applyBorder="1" applyAlignment="1">
      <alignment horizontal="center" vertical="center"/>
    </xf>
    <xf numFmtId="0" fontId="3" fillId="5" borderId="55" xfId="0" applyFont="1" applyFill="1" applyBorder="1" applyAlignment="1">
      <alignment horizontal="center" vertical="center"/>
    </xf>
    <xf numFmtId="0" fontId="3" fillId="5" borderId="58" xfId="0" applyFont="1" applyFill="1" applyBorder="1" applyAlignment="1">
      <alignment horizontal="center" vertical="center" textRotation="255"/>
    </xf>
    <xf numFmtId="0" fontId="3" fillId="5" borderId="72" xfId="0" applyFont="1" applyFill="1" applyBorder="1" applyAlignment="1">
      <alignment horizontal="center" vertical="center" textRotation="255"/>
    </xf>
    <xf numFmtId="0" fontId="3" fillId="5" borderId="59" xfId="0" applyFont="1" applyFill="1" applyBorder="1" applyAlignment="1">
      <alignment horizontal="center" vertical="center" textRotation="255"/>
    </xf>
    <xf numFmtId="0" fontId="3" fillId="5" borderId="13" xfId="0" applyFont="1" applyFill="1" applyBorder="1" applyAlignment="1">
      <alignment horizontal="center"/>
    </xf>
    <xf numFmtId="0" fontId="3" fillId="5" borderId="45" xfId="0" applyFont="1" applyFill="1" applyBorder="1" applyAlignment="1">
      <alignment horizontal="center"/>
    </xf>
    <xf numFmtId="0" fontId="3" fillId="5" borderId="44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73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47" xfId="0" applyFont="1" applyFill="1" applyBorder="1" applyAlignment="1">
      <alignment horizontal="center"/>
    </xf>
    <xf numFmtId="0" fontId="3" fillId="5" borderId="74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textRotation="255" wrapText="1" shrinkToFit="1"/>
    </xf>
    <xf numFmtId="0" fontId="3" fillId="5" borderId="75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center" vertical="center" shrinkToFit="1"/>
    </xf>
    <xf numFmtId="0" fontId="3" fillId="5" borderId="12" xfId="0" applyFont="1" applyFill="1" applyBorder="1" applyAlignment="1">
      <alignment horizontal="center" vertical="center" shrinkToFit="1"/>
    </xf>
    <xf numFmtId="0" fontId="3" fillId="5" borderId="76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 textRotation="255" wrapText="1" shrinkToFit="1"/>
    </xf>
    <xf numFmtId="0" fontId="14" fillId="4" borderId="40" xfId="0" applyFont="1" applyFill="1" applyBorder="1" applyAlignment="1">
      <alignment horizontal="center" vertical="center" textRotation="255" shrinkToFit="1"/>
    </xf>
    <xf numFmtId="0" fontId="9" fillId="5" borderId="58" xfId="0" applyFont="1" applyFill="1" applyBorder="1" applyAlignment="1">
      <alignment horizontal="center" vertical="distributed" textRotation="255"/>
    </xf>
    <xf numFmtId="0" fontId="9" fillId="5" borderId="59" xfId="0" applyFont="1" applyFill="1" applyBorder="1" applyAlignment="1">
      <alignment horizontal="center" vertical="distributed" textRotation="255"/>
    </xf>
    <xf numFmtId="0" fontId="3" fillId="5" borderId="21" xfId="0" applyFont="1" applyFill="1" applyBorder="1" applyAlignment="1">
      <alignment horizontal="center" vertical="distributed" textRotation="255"/>
    </xf>
    <xf numFmtId="0" fontId="3" fillId="5" borderId="60" xfId="0" applyFont="1" applyFill="1" applyBorder="1" applyAlignment="1">
      <alignment horizontal="center" vertical="distributed" textRotation="255"/>
    </xf>
    <xf numFmtId="0" fontId="3" fillId="5" borderId="21" xfId="0" applyFont="1" applyFill="1" applyBorder="1" applyAlignment="1">
      <alignment horizontal="center" vertical="center" textRotation="255" shrinkToFit="1"/>
    </xf>
    <xf numFmtId="0" fontId="3" fillId="5" borderId="60" xfId="0" applyFont="1" applyFill="1" applyBorder="1" applyAlignment="1">
      <alignment horizontal="center" vertical="center" textRotation="255" shrinkToFi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4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textRotation="255" shrinkToFit="1"/>
    </xf>
    <xf numFmtId="0" fontId="3" fillId="5" borderId="40" xfId="0" applyFont="1" applyFill="1" applyBorder="1" applyAlignment="1">
      <alignment horizontal="center" vertical="center" textRotation="255" shrinkToFit="1"/>
    </xf>
    <xf numFmtId="0" fontId="3" fillId="5" borderId="11" xfId="0" applyFont="1" applyFill="1" applyBorder="1" applyAlignment="1">
      <alignment horizontal="center" vertical="center" textRotation="255"/>
    </xf>
    <xf numFmtId="0" fontId="3" fillId="5" borderId="77" xfId="0" applyFont="1" applyFill="1" applyBorder="1" applyAlignment="1">
      <alignment horizontal="center" vertical="center"/>
    </xf>
    <xf numFmtId="0" fontId="3" fillId="5" borderId="78" xfId="0" applyFont="1" applyFill="1" applyBorder="1" applyAlignment="1">
      <alignment horizontal="center" vertical="center"/>
    </xf>
    <xf numFmtId="0" fontId="3" fillId="5" borderId="79" xfId="0" applyFont="1" applyFill="1" applyBorder="1" applyAlignment="1">
      <alignment horizontal="center" vertical="center"/>
    </xf>
    <xf numFmtId="0" fontId="3" fillId="5" borderId="75" xfId="0" applyFont="1" applyFill="1" applyBorder="1" applyAlignment="1">
      <alignment horizontal="center" vertical="distributed"/>
    </xf>
    <xf numFmtId="0" fontId="3" fillId="5" borderId="69" xfId="0" applyFont="1" applyFill="1" applyBorder="1" applyAlignment="1">
      <alignment horizontal="center" vertical="distributed"/>
    </xf>
    <xf numFmtId="0" fontId="3" fillId="5" borderId="76" xfId="0" applyFont="1" applyFill="1" applyBorder="1" applyAlignment="1">
      <alignment horizontal="center" vertical="distributed"/>
    </xf>
    <xf numFmtId="0" fontId="9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shrinkToFit="1"/>
    </xf>
    <xf numFmtId="0" fontId="3" fillId="5" borderId="80" xfId="0" applyFont="1" applyFill="1" applyBorder="1" applyAlignment="1">
      <alignment horizontal="center" vertical="center"/>
    </xf>
    <xf numFmtId="0" fontId="0" fillId="0" borderId="67" xfId="0" applyBorder="1"/>
    <xf numFmtId="0" fontId="0" fillId="0" borderId="68" xfId="0" applyBorder="1"/>
    <xf numFmtId="0" fontId="0" fillId="0" borderId="69" xfId="0" applyBorder="1"/>
    <xf numFmtId="0" fontId="0" fillId="0" borderId="70" xfId="0" applyBorder="1"/>
    <xf numFmtId="0" fontId="3" fillId="5" borderId="18" xfId="0" applyFont="1" applyFill="1" applyBorder="1" applyAlignment="1">
      <alignment horizontal="center" vertical="center"/>
    </xf>
    <xf numFmtId="0" fontId="0" fillId="0" borderId="81" xfId="0" applyBorder="1"/>
    <xf numFmtId="0" fontId="0" fillId="0" borderId="76" xfId="0" applyBorder="1"/>
    <xf numFmtId="177" fontId="3" fillId="5" borderId="18" xfId="0" applyNumberFormat="1" applyFont="1" applyFill="1" applyBorder="1" applyAlignment="1">
      <alignment horizontal="center" vertical="center"/>
    </xf>
    <xf numFmtId="177" fontId="3" fillId="5" borderId="18" xfId="0" applyNumberFormat="1" applyFont="1" applyFill="1" applyBorder="1" applyAlignment="1">
      <alignment horizontal="center" vertical="center" shrinkToFit="1"/>
    </xf>
    <xf numFmtId="0" fontId="25" fillId="5" borderId="82" xfId="0" applyFont="1" applyFill="1" applyBorder="1" applyAlignment="1">
      <alignment horizontal="center"/>
    </xf>
    <xf numFmtId="0" fontId="28" fillId="5" borderId="83" xfId="0" applyFont="1" applyFill="1" applyBorder="1" applyAlignment="1">
      <alignment horizontal="center"/>
    </xf>
    <xf numFmtId="0" fontId="28" fillId="5" borderId="84" xfId="0" applyFont="1" applyFill="1" applyBorder="1" applyAlignment="1">
      <alignment horizontal="center"/>
    </xf>
    <xf numFmtId="0" fontId="28" fillId="5" borderId="85" xfId="0" applyFont="1" applyFill="1" applyBorder="1" applyAlignment="1">
      <alignment horizontal="center"/>
    </xf>
    <xf numFmtId="0" fontId="28" fillId="5" borderId="86" xfId="0" applyFont="1" applyFill="1" applyBorder="1" applyAlignment="1">
      <alignment horizontal="center"/>
    </xf>
    <xf numFmtId="177" fontId="3" fillId="5" borderId="28" xfId="0" applyNumberFormat="1" applyFont="1" applyFill="1" applyBorder="1" applyAlignment="1">
      <alignment horizontal="center" vertical="center" shrinkToFit="1"/>
    </xf>
    <xf numFmtId="177" fontId="3" fillId="5" borderId="24" xfId="0" applyNumberFormat="1" applyFont="1" applyFill="1" applyBorder="1" applyAlignment="1">
      <alignment horizontal="center" vertical="center" shrinkToFit="1"/>
    </xf>
    <xf numFmtId="177" fontId="3" fillId="5" borderId="1" xfId="0" applyNumberFormat="1" applyFont="1" applyFill="1" applyBorder="1" applyAlignment="1">
      <alignment horizontal="center" vertical="center" shrinkToFit="1"/>
    </xf>
    <xf numFmtId="0" fontId="3" fillId="5" borderId="0" xfId="0" applyFont="1" applyFill="1" applyAlignment="1">
      <alignment shrinkToFit="1"/>
    </xf>
    <xf numFmtId="177" fontId="3" fillId="5" borderId="28" xfId="0" applyNumberFormat="1" applyFont="1" applyFill="1" applyBorder="1" applyAlignment="1">
      <alignment horizontal="distributed" vertical="center" justifyLastLine="1" shrinkToFit="1"/>
    </xf>
    <xf numFmtId="177" fontId="3" fillId="5" borderId="24" xfId="0" applyNumberFormat="1" applyFont="1" applyFill="1" applyBorder="1" applyAlignment="1">
      <alignment horizontal="distributed" vertical="center" justifyLastLine="1" shrinkToFit="1"/>
    </xf>
    <xf numFmtId="177" fontId="3" fillId="5" borderId="1" xfId="0" applyNumberFormat="1" applyFont="1" applyFill="1" applyBorder="1" applyAlignment="1">
      <alignment horizontal="distributed" vertical="center" justifyLastLine="1" shrinkToFit="1"/>
    </xf>
    <xf numFmtId="0" fontId="3" fillId="5" borderId="13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 applyProtection="1">
      <alignment horizontal="center" vertical="center"/>
      <protection locked="0"/>
    </xf>
    <xf numFmtId="0" fontId="3" fillId="5" borderId="53" xfId="0" applyFont="1" applyFill="1" applyBorder="1" applyAlignment="1">
      <alignment horizontal="center" vertical="center" shrinkToFit="1"/>
    </xf>
    <xf numFmtId="0" fontId="3" fillId="5" borderId="54" xfId="0" applyFont="1" applyFill="1" applyBorder="1" applyAlignment="1">
      <alignment horizontal="center" vertical="center" shrinkToFit="1"/>
    </xf>
    <xf numFmtId="0" fontId="3" fillId="5" borderId="75" xfId="0" applyFont="1" applyFill="1" applyBorder="1" applyAlignment="1">
      <alignment horizontal="center" vertical="center" shrinkToFit="1"/>
    </xf>
    <xf numFmtId="0" fontId="3" fillId="5" borderId="69" xfId="0" applyFont="1" applyFill="1" applyBorder="1" applyAlignment="1">
      <alignment horizontal="center" vertical="center" shrinkToFit="1"/>
    </xf>
    <xf numFmtId="0" fontId="3" fillId="5" borderId="18" xfId="0" applyFont="1" applyFill="1" applyBorder="1" applyAlignment="1" applyProtection="1">
      <alignment horizontal="center" vertical="center"/>
      <protection locked="0"/>
    </xf>
    <xf numFmtId="0" fontId="3" fillId="5" borderId="53" xfId="0" applyFont="1" applyFill="1" applyBorder="1" applyAlignment="1" applyProtection="1">
      <alignment horizontal="center" vertical="center"/>
      <protection locked="0"/>
    </xf>
    <xf numFmtId="0" fontId="3" fillId="5" borderId="54" xfId="0" applyFont="1" applyFill="1" applyBorder="1" applyAlignment="1" applyProtection="1">
      <alignment horizontal="center" vertical="center"/>
      <protection locked="0"/>
    </xf>
    <xf numFmtId="0" fontId="3" fillId="5" borderId="65" xfId="0" applyFont="1" applyFill="1" applyBorder="1" applyAlignment="1" applyProtection="1">
      <alignment horizontal="center" vertical="center"/>
      <protection locked="0"/>
    </xf>
    <xf numFmtId="0" fontId="3" fillId="5" borderId="55" xfId="0" applyFont="1" applyFill="1" applyBorder="1" applyAlignment="1" applyProtection="1">
      <alignment horizontal="center" vertical="center"/>
      <protection locked="0"/>
    </xf>
    <xf numFmtId="0" fontId="3" fillId="5" borderId="13" xfId="0" applyFont="1" applyFill="1" applyBorder="1" applyAlignment="1" applyProtection="1">
      <alignment horizontal="center"/>
      <protection locked="0"/>
    </xf>
    <xf numFmtId="0" fontId="3" fillId="5" borderId="45" xfId="0" applyFont="1" applyFill="1" applyBorder="1" applyAlignment="1" applyProtection="1">
      <alignment horizontal="center"/>
      <protection locked="0"/>
    </xf>
    <xf numFmtId="0" fontId="3" fillId="5" borderId="44" xfId="0" applyFont="1" applyFill="1" applyBorder="1" applyAlignment="1" applyProtection="1">
      <alignment horizontal="center"/>
      <protection locked="0"/>
    </xf>
    <xf numFmtId="0" fontId="3" fillId="5" borderId="14" xfId="0" applyFont="1" applyFill="1" applyBorder="1" applyAlignment="1" applyProtection="1">
      <alignment horizontal="center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5" borderId="10" xfId="0" applyFont="1" applyFill="1" applyBorder="1" applyAlignment="1" applyProtection="1">
      <alignment horizontal="center"/>
      <protection locked="0"/>
    </xf>
    <xf numFmtId="0" fontId="3" fillId="5" borderId="73" xfId="0" applyFont="1" applyFill="1" applyBorder="1" applyAlignment="1" applyProtection="1">
      <alignment horizontal="center"/>
      <protection locked="0"/>
    </xf>
    <xf numFmtId="0" fontId="3" fillId="5" borderId="12" xfId="0" applyFont="1" applyFill="1" applyBorder="1" applyAlignment="1" applyProtection="1">
      <alignment horizontal="center"/>
      <protection locked="0"/>
    </xf>
    <xf numFmtId="0" fontId="3" fillId="5" borderId="47" xfId="0" applyFont="1" applyFill="1" applyBorder="1" applyAlignment="1" applyProtection="1">
      <alignment horizontal="center"/>
      <protection locked="0"/>
    </xf>
    <xf numFmtId="0" fontId="3" fillId="5" borderId="75" xfId="0" applyFont="1" applyFill="1" applyBorder="1" applyAlignment="1" applyProtection="1">
      <alignment horizontal="center" vertical="center"/>
      <protection locked="0"/>
    </xf>
    <xf numFmtId="0" fontId="3" fillId="5" borderId="69" xfId="0" applyFont="1" applyFill="1" applyBorder="1" applyAlignment="1" applyProtection="1">
      <alignment horizontal="center" vertical="center"/>
      <protection locked="0"/>
    </xf>
    <xf numFmtId="0" fontId="3" fillId="5" borderId="70" xfId="0" applyFont="1" applyFill="1" applyBorder="1" applyAlignment="1" applyProtection="1">
      <alignment horizontal="center" vertical="center"/>
      <protection locked="0"/>
    </xf>
    <xf numFmtId="177" fontId="3" fillId="5" borderId="13" xfId="0" applyNumberFormat="1" applyFont="1" applyFill="1" applyBorder="1" applyAlignment="1">
      <alignment horizontal="center" vertical="center" shrinkToFit="1"/>
    </xf>
    <xf numFmtId="177" fontId="3" fillId="5" borderId="45" xfId="0" applyNumberFormat="1" applyFont="1" applyFill="1" applyBorder="1" applyAlignment="1">
      <alignment horizontal="center" vertical="center" shrinkToFit="1"/>
    </xf>
    <xf numFmtId="0" fontId="3" fillId="9" borderId="53" xfId="0" applyFont="1" applyFill="1" applyBorder="1" applyAlignment="1" applyProtection="1">
      <alignment horizontal="center" vertical="center"/>
      <protection locked="0"/>
    </xf>
    <xf numFmtId="0" fontId="3" fillId="9" borderId="54" xfId="0" applyFont="1" applyFill="1" applyBorder="1" applyAlignment="1" applyProtection="1">
      <alignment horizontal="center" vertical="center"/>
      <protection locked="0"/>
    </xf>
    <xf numFmtId="0" fontId="3" fillId="9" borderId="65" xfId="0" applyFont="1" applyFill="1" applyBorder="1" applyAlignment="1" applyProtection="1">
      <alignment horizontal="center" vertical="center"/>
      <protection locked="0"/>
    </xf>
    <xf numFmtId="177" fontId="3" fillId="5" borderId="0" xfId="0" applyNumberFormat="1" applyFont="1" applyFill="1" applyAlignment="1">
      <alignment horizontal="distributed" vertical="center" justifyLastLine="1" shrinkToFit="1"/>
    </xf>
    <xf numFmtId="177" fontId="3" fillId="5" borderId="0" xfId="0" applyNumberFormat="1" applyFont="1" applyFill="1" applyAlignment="1">
      <alignment horizontal="center" vertical="center" shrinkToFit="1"/>
    </xf>
    <xf numFmtId="0" fontId="3" fillId="9" borderId="55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>
      <alignment horizontal="center" vertical="center"/>
    </xf>
    <xf numFmtId="0" fontId="3" fillId="5" borderId="51" xfId="0" applyFont="1" applyFill="1" applyBorder="1" applyAlignment="1">
      <alignment horizontal="right" vertical="center" shrinkToFit="1"/>
    </xf>
    <xf numFmtId="0" fontId="3" fillId="5" borderId="52" xfId="0" applyFont="1" applyFill="1" applyBorder="1" applyAlignment="1">
      <alignment horizontal="right" vertical="center" shrinkToFit="1"/>
    </xf>
    <xf numFmtId="0" fontId="3" fillId="5" borderId="46" xfId="0" applyFont="1" applyFill="1" applyBorder="1" applyAlignment="1">
      <alignment horizontal="right" vertical="center" shrinkToFit="1"/>
    </xf>
    <xf numFmtId="0" fontId="3" fillId="5" borderId="12" xfId="0" applyFont="1" applyFill="1" applyBorder="1" applyAlignment="1">
      <alignment horizontal="right" vertical="center" shrinkToFit="1"/>
    </xf>
    <xf numFmtId="0" fontId="3" fillId="5" borderId="88" xfId="0" applyFont="1" applyFill="1" applyBorder="1" applyAlignment="1">
      <alignment horizontal="center" vertical="center" shrinkToFit="1"/>
    </xf>
    <xf numFmtId="0" fontId="3" fillId="5" borderId="89" xfId="0" applyFont="1" applyFill="1" applyBorder="1" applyAlignment="1">
      <alignment horizontal="center" vertical="center" shrinkToFit="1"/>
    </xf>
    <xf numFmtId="0" fontId="3" fillId="11" borderId="0" xfId="0" applyFont="1" applyFill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73" xfId="0" applyFont="1" applyFill="1" applyBorder="1" applyAlignment="1">
      <alignment horizontal="center" vertical="center"/>
    </xf>
    <xf numFmtId="0" fontId="3" fillId="5" borderId="76" xfId="0" applyFont="1" applyFill="1" applyBorder="1" applyAlignment="1" applyProtection="1">
      <alignment horizontal="center" vertical="center"/>
      <protection locked="0"/>
    </xf>
    <xf numFmtId="0" fontId="25" fillId="5" borderId="87" xfId="0" applyFont="1" applyFill="1" applyBorder="1" applyAlignment="1">
      <alignment horizontal="center" wrapText="1"/>
    </xf>
    <xf numFmtId="0" fontId="25" fillId="5" borderId="87" xfId="0" applyFont="1" applyFill="1" applyBorder="1" applyAlignment="1">
      <alignment horizontal="center"/>
    </xf>
    <xf numFmtId="0" fontId="11" fillId="5" borderId="83" xfId="0" applyFont="1" applyFill="1" applyBorder="1" applyAlignment="1">
      <alignment horizontal="center"/>
    </xf>
    <xf numFmtId="0" fontId="11" fillId="5" borderId="90" xfId="0" applyFont="1" applyFill="1" applyBorder="1" applyAlignment="1">
      <alignment horizontal="center"/>
    </xf>
    <xf numFmtId="0" fontId="11" fillId="5" borderId="84" xfId="0" applyFont="1" applyFill="1" applyBorder="1" applyAlignment="1">
      <alignment horizontal="center"/>
    </xf>
    <xf numFmtId="0" fontId="11" fillId="5" borderId="85" xfId="0" applyFont="1" applyFill="1" applyBorder="1" applyAlignment="1">
      <alignment horizontal="center"/>
    </xf>
    <xf numFmtId="0" fontId="11" fillId="5" borderId="82" xfId="0" applyFont="1" applyFill="1" applyBorder="1" applyAlignment="1">
      <alignment horizontal="center"/>
    </xf>
    <xf numFmtId="0" fontId="11" fillId="5" borderId="86" xfId="0" applyFont="1" applyFill="1" applyBorder="1" applyAlignment="1">
      <alignment horizontal="center"/>
    </xf>
    <xf numFmtId="0" fontId="10" fillId="11" borderId="8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11" borderId="16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indexed="55"/>
        </patternFill>
      </fill>
    </dxf>
    <dxf>
      <fill>
        <patternFill>
          <bgColor rgb="FFFF99CC"/>
        </patternFill>
      </fill>
    </dxf>
    <dxf>
      <fill>
        <patternFill>
          <bgColor indexed="45"/>
        </patternFill>
      </fill>
    </dxf>
    <dxf>
      <fill>
        <patternFill>
          <fgColor rgb="FFFF99CC"/>
          <bgColor rgb="FFFF99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419100</xdr:colOff>
      <xdr:row>15</xdr:row>
      <xdr:rowOff>95250</xdr:rowOff>
    </xdr:from>
    <xdr:to>
      <xdr:col>14</xdr:col>
      <xdr:colOff>0</xdr:colOff>
      <xdr:row>24</xdr:row>
      <xdr:rowOff>0</xdr:rowOff>
    </xdr:to>
    <xdr:sp macro="" textlink="">
      <xdr:nvSpPr>
        <xdr:cNvPr id="1083" name="AutoShape 59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Arrowheads="1"/>
        </xdr:cNvSpPr>
      </xdr:nvSpPr>
      <xdr:spPr bwMode="auto">
        <a:xfrm>
          <a:off x="6153150" y="2933700"/>
          <a:ext cx="2724150" cy="1447800"/>
        </a:xfrm>
        <a:prstGeom prst="wedgeRoundRectCallout">
          <a:avLst>
            <a:gd name="adj1" fmla="val -50370"/>
            <a:gd name="adj2" fmla="val -1644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最初にここのシート「基礎データ」を入力すること。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このシートを入力した後、各申込のシートにデータを入力すること。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123825</xdr:colOff>
      <xdr:row>5</xdr:row>
      <xdr:rowOff>28575</xdr:rowOff>
    </xdr:from>
    <xdr:to>
      <xdr:col>24</xdr:col>
      <xdr:colOff>142875</xdr:colOff>
      <xdr:row>18</xdr:row>
      <xdr:rowOff>180975</xdr:rowOff>
    </xdr:to>
    <xdr:sp macro="" textlink="">
      <xdr:nvSpPr>
        <xdr:cNvPr id="9687" name="Line 18">
          <a:extLst>
            <a:ext uri="{FF2B5EF4-FFF2-40B4-BE49-F238E27FC236}">
              <a16:creationId xmlns:a16="http://schemas.microsoft.com/office/drawing/2014/main" id="{00000000-0008-0000-0100-0000D7250000}"/>
            </a:ext>
          </a:extLst>
        </xdr:cNvPr>
        <xdr:cNvSpPr>
          <a:spLocks noChangeShapeType="1"/>
        </xdr:cNvSpPr>
      </xdr:nvSpPr>
      <xdr:spPr bwMode="auto">
        <a:xfrm flipH="1">
          <a:off x="5819775" y="1476375"/>
          <a:ext cx="1809750" cy="2895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76200</xdr:colOff>
      <xdr:row>4</xdr:row>
      <xdr:rowOff>142875</xdr:rowOff>
    </xdr:from>
    <xdr:to>
      <xdr:col>22</xdr:col>
      <xdr:colOff>133350</xdr:colOff>
      <xdr:row>12</xdr:row>
      <xdr:rowOff>76200</xdr:rowOff>
    </xdr:to>
    <xdr:sp macro="" textlink="">
      <xdr:nvSpPr>
        <xdr:cNvPr id="9688" name="Line 19">
          <a:extLst>
            <a:ext uri="{FF2B5EF4-FFF2-40B4-BE49-F238E27FC236}">
              <a16:creationId xmlns:a16="http://schemas.microsoft.com/office/drawing/2014/main" id="{00000000-0008-0000-0100-0000D8250000}"/>
            </a:ext>
          </a:extLst>
        </xdr:cNvPr>
        <xdr:cNvSpPr>
          <a:spLocks noChangeShapeType="1"/>
        </xdr:cNvSpPr>
      </xdr:nvSpPr>
      <xdr:spPr bwMode="auto">
        <a:xfrm flipH="1">
          <a:off x="5295900" y="1285875"/>
          <a:ext cx="1847850" cy="178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4</xdr:row>
      <xdr:rowOff>133350</xdr:rowOff>
    </xdr:from>
    <xdr:to>
      <xdr:col>22</xdr:col>
      <xdr:colOff>142875</xdr:colOff>
      <xdr:row>10</xdr:row>
      <xdr:rowOff>142875</xdr:rowOff>
    </xdr:to>
    <xdr:sp macro="" textlink="">
      <xdr:nvSpPr>
        <xdr:cNvPr id="9689" name="Line 21">
          <a:extLst>
            <a:ext uri="{FF2B5EF4-FFF2-40B4-BE49-F238E27FC236}">
              <a16:creationId xmlns:a16="http://schemas.microsoft.com/office/drawing/2014/main" id="{00000000-0008-0000-0100-0000D9250000}"/>
            </a:ext>
          </a:extLst>
        </xdr:cNvPr>
        <xdr:cNvSpPr>
          <a:spLocks noChangeShapeType="1"/>
        </xdr:cNvSpPr>
      </xdr:nvSpPr>
      <xdr:spPr bwMode="auto">
        <a:xfrm flipH="1">
          <a:off x="5019675" y="1276350"/>
          <a:ext cx="213360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152400</xdr:colOff>
      <xdr:row>4</xdr:row>
      <xdr:rowOff>200025</xdr:rowOff>
    </xdr:from>
    <xdr:to>
      <xdr:col>22</xdr:col>
      <xdr:colOff>114300</xdr:colOff>
      <xdr:row>13</xdr:row>
      <xdr:rowOff>85725</xdr:rowOff>
    </xdr:to>
    <xdr:sp macro="" textlink="">
      <xdr:nvSpPr>
        <xdr:cNvPr id="9690" name="Line 22">
          <a:extLst>
            <a:ext uri="{FF2B5EF4-FFF2-40B4-BE49-F238E27FC236}">
              <a16:creationId xmlns:a16="http://schemas.microsoft.com/office/drawing/2014/main" id="{00000000-0008-0000-0100-0000DA250000}"/>
            </a:ext>
          </a:extLst>
        </xdr:cNvPr>
        <xdr:cNvSpPr>
          <a:spLocks noChangeShapeType="1"/>
        </xdr:cNvSpPr>
      </xdr:nvSpPr>
      <xdr:spPr bwMode="auto">
        <a:xfrm flipH="1">
          <a:off x="6086475" y="1343025"/>
          <a:ext cx="1038225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4</xdr:row>
      <xdr:rowOff>190500</xdr:rowOff>
    </xdr:from>
    <xdr:to>
      <xdr:col>22</xdr:col>
      <xdr:colOff>123825</xdr:colOff>
      <xdr:row>13</xdr:row>
      <xdr:rowOff>0</xdr:rowOff>
    </xdr:to>
    <xdr:sp macro="" textlink="">
      <xdr:nvSpPr>
        <xdr:cNvPr id="9691" name="Line 23">
          <a:extLst>
            <a:ext uri="{FF2B5EF4-FFF2-40B4-BE49-F238E27FC236}">
              <a16:creationId xmlns:a16="http://schemas.microsoft.com/office/drawing/2014/main" id="{00000000-0008-0000-0100-0000DB250000}"/>
            </a:ext>
          </a:extLst>
        </xdr:cNvPr>
        <xdr:cNvSpPr>
          <a:spLocks noChangeShapeType="1"/>
        </xdr:cNvSpPr>
      </xdr:nvSpPr>
      <xdr:spPr bwMode="auto">
        <a:xfrm flipH="1">
          <a:off x="4133850" y="1333500"/>
          <a:ext cx="3000375" cy="1857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228600</xdr:colOff>
      <xdr:row>5</xdr:row>
      <xdr:rowOff>0</xdr:rowOff>
    </xdr:from>
    <xdr:to>
      <xdr:col>26</xdr:col>
      <xdr:colOff>180975</xdr:colOff>
      <xdr:row>7</xdr:row>
      <xdr:rowOff>104775</xdr:rowOff>
    </xdr:to>
    <xdr:sp macro="" textlink="">
      <xdr:nvSpPr>
        <xdr:cNvPr id="9692" name="Line 24">
          <a:extLst>
            <a:ext uri="{FF2B5EF4-FFF2-40B4-BE49-F238E27FC236}">
              <a16:creationId xmlns:a16="http://schemas.microsoft.com/office/drawing/2014/main" id="{00000000-0008-0000-0100-0000DC250000}"/>
            </a:ext>
          </a:extLst>
        </xdr:cNvPr>
        <xdr:cNvSpPr>
          <a:spLocks noChangeShapeType="1"/>
        </xdr:cNvSpPr>
      </xdr:nvSpPr>
      <xdr:spPr bwMode="auto">
        <a:xfrm flipH="1">
          <a:off x="7477125" y="1447800"/>
          <a:ext cx="66675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24</xdr:row>
      <xdr:rowOff>28575</xdr:rowOff>
    </xdr:from>
    <xdr:to>
      <xdr:col>1</xdr:col>
      <xdr:colOff>571500</xdr:colOff>
      <xdr:row>26</xdr:row>
      <xdr:rowOff>114300</xdr:rowOff>
    </xdr:to>
    <xdr:sp macro="" textlink="">
      <xdr:nvSpPr>
        <xdr:cNvPr id="2455" name="AutoShape 19">
          <a:extLst>
            <a:ext uri="{FF2B5EF4-FFF2-40B4-BE49-F238E27FC236}">
              <a16:creationId xmlns:a16="http://schemas.microsoft.com/office/drawing/2014/main" id="{00000000-0008-0000-0200-000097090000}"/>
            </a:ext>
          </a:extLst>
        </xdr:cNvPr>
        <xdr:cNvSpPr>
          <a:spLocks noChangeArrowheads="1"/>
        </xdr:cNvSpPr>
      </xdr:nvSpPr>
      <xdr:spPr bwMode="auto">
        <a:xfrm>
          <a:off x="1257300" y="6172200"/>
          <a:ext cx="438150" cy="504825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31</xdr:row>
      <xdr:rowOff>9525</xdr:rowOff>
    </xdr:from>
    <xdr:to>
      <xdr:col>1</xdr:col>
      <xdr:colOff>609600</xdr:colOff>
      <xdr:row>33</xdr:row>
      <xdr:rowOff>95250</xdr:rowOff>
    </xdr:to>
    <xdr:sp macro="" textlink="">
      <xdr:nvSpPr>
        <xdr:cNvPr id="2456" name="AutoShape 20">
          <a:extLst>
            <a:ext uri="{FF2B5EF4-FFF2-40B4-BE49-F238E27FC236}">
              <a16:creationId xmlns:a16="http://schemas.microsoft.com/office/drawing/2014/main" id="{00000000-0008-0000-0200-000098090000}"/>
            </a:ext>
          </a:extLst>
        </xdr:cNvPr>
        <xdr:cNvSpPr>
          <a:spLocks noChangeArrowheads="1"/>
        </xdr:cNvSpPr>
      </xdr:nvSpPr>
      <xdr:spPr bwMode="auto">
        <a:xfrm>
          <a:off x="1295400" y="7620000"/>
          <a:ext cx="438150" cy="504825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133350</xdr:colOff>
      <xdr:row>38</xdr:row>
      <xdr:rowOff>9525</xdr:rowOff>
    </xdr:from>
    <xdr:to>
      <xdr:col>1</xdr:col>
      <xdr:colOff>571500</xdr:colOff>
      <xdr:row>40</xdr:row>
      <xdr:rowOff>95250</xdr:rowOff>
    </xdr:to>
    <xdr:sp macro="" textlink="">
      <xdr:nvSpPr>
        <xdr:cNvPr id="2457" name="AutoShape 21">
          <a:extLst>
            <a:ext uri="{FF2B5EF4-FFF2-40B4-BE49-F238E27FC236}">
              <a16:creationId xmlns:a16="http://schemas.microsoft.com/office/drawing/2014/main" id="{00000000-0008-0000-0200-000099090000}"/>
            </a:ext>
          </a:extLst>
        </xdr:cNvPr>
        <xdr:cNvSpPr>
          <a:spLocks noChangeArrowheads="1"/>
        </xdr:cNvSpPr>
      </xdr:nvSpPr>
      <xdr:spPr bwMode="auto">
        <a:xfrm>
          <a:off x="1257300" y="9086850"/>
          <a:ext cx="438150" cy="504825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123825</xdr:colOff>
      <xdr:row>46</xdr:row>
      <xdr:rowOff>200025</xdr:rowOff>
    </xdr:from>
    <xdr:to>
      <xdr:col>1</xdr:col>
      <xdr:colOff>571500</xdr:colOff>
      <xdr:row>49</xdr:row>
      <xdr:rowOff>76200</xdr:rowOff>
    </xdr:to>
    <xdr:sp macro="" textlink="">
      <xdr:nvSpPr>
        <xdr:cNvPr id="2458" name="AutoShape 22">
          <a:extLst>
            <a:ext uri="{FF2B5EF4-FFF2-40B4-BE49-F238E27FC236}">
              <a16:creationId xmlns:a16="http://schemas.microsoft.com/office/drawing/2014/main" id="{00000000-0008-0000-0200-00009A090000}"/>
            </a:ext>
          </a:extLst>
        </xdr:cNvPr>
        <xdr:cNvSpPr>
          <a:spLocks noChangeArrowheads="1"/>
        </xdr:cNvSpPr>
      </xdr:nvSpPr>
      <xdr:spPr bwMode="auto">
        <a:xfrm>
          <a:off x="1247775" y="10953750"/>
          <a:ext cx="447675" cy="504825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123825</xdr:colOff>
      <xdr:row>55</xdr:row>
      <xdr:rowOff>200025</xdr:rowOff>
    </xdr:from>
    <xdr:to>
      <xdr:col>1</xdr:col>
      <xdr:colOff>571500</xdr:colOff>
      <xdr:row>58</xdr:row>
      <xdr:rowOff>76200</xdr:rowOff>
    </xdr:to>
    <xdr:sp macro="" textlink="">
      <xdr:nvSpPr>
        <xdr:cNvPr id="2459" name="AutoShape 23">
          <a:extLst>
            <a:ext uri="{FF2B5EF4-FFF2-40B4-BE49-F238E27FC236}">
              <a16:creationId xmlns:a16="http://schemas.microsoft.com/office/drawing/2014/main" id="{00000000-0008-0000-0200-00009B090000}"/>
            </a:ext>
          </a:extLst>
        </xdr:cNvPr>
        <xdr:cNvSpPr>
          <a:spLocks noChangeArrowheads="1"/>
        </xdr:cNvSpPr>
      </xdr:nvSpPr>
      <xdr:spPr bwMode="auto">
        <a:xfrm>
          <a:off x="1247775" y="12839700"/>
          <a:ext cx="447675" cy="504825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24</xdr:row>
      <xdr:rowOff>57150</xdr:rowOff>
    </xdr:from>
    <xdr:to>
      <xdr:col>1</xdr:col>
      <xdr:colOff>561975</xdr:colOff>
      <xdr:row>26</xdr:row>
      <xdr:rowOff>142875</xdr:rowOff>
    </xdr:to>
    <xdr:sp macro="" textlink="">
      <xdr:nvSpPr>
        <xdr:cNvPr id="4481" name="AutoShape 1">
          <a:extLst>
            <a:ext uri="{FF2B5EF4-FFF2-40B4-BE49-F238E27FC236}">
              <a16:creationId xmlns:a16="http://schemas.microsoft.com/office/drawing/2014/main" id="{00000000-0008-0000-0300-000081110000}"/>
            </a:ext>
          </a:extLst>
        </xdr:cNvPr>
        <xdr:cNvSpPr>
          <a:spLocks noChangeArrowheads="1"/>
        </xdr:cNvSpPr>
      </xdr:nvSpPr>
      <xdr:spPr bwMode="auto">
        <a:xfrm>
          <a:off x="1247775" y="6181725"/>
          <a:ext cx="438150" cy="504825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123825</xdr:colOff>
      <xdr:row>31</xdr:row>
      <xdr:rowOff>47625</xdr:rowOff>
    </xdr:from>
    <xdr:to>
      <xdr:col>1</xdr:col>
      <xdr:colOff>561975</xdr:colOff>
      <xdr:row>33</xdr:row>
      <xdr:rowOff>133350</xdr:rowOff>
    </xdr:to>
    <xdr:sp macro="" textlink="">
      <xdr:nvSpPr>
        <xdr:cNvPr id="4482" name="AutoShape 2">
          <a:extLst>
            <a:ext uri="{FF2B5EF4-FFF2-40B4-BE49-F238E27FC236}">
              <a16:creationId xmlns:a16="http://schemas.microsoft.com/office/drawing/2014/main" id="{00000000-0008-0000-0300-000082110000}"/>
            </a:ext>
          </a:extLst>
        </xdr:cNvPr>
        <xdr:cNvSpPr>
          <a:spLocks noChangeArrowheads="1"/>
        </xdr:cNvSpPr>
      </xdr:nvSpPr>
      <xdr:spPr bwMode="auto">
        <a:xfrm>
          <a:off x="1247775" y="7639050"/>
          <a:ext cx="438150" cy="504825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38</xdr:row>
      <xdr:rowOff>66675</xdr:rowOff>
    </xdr:from>
    <xdr:to>
      <xdr:col>1</xdr:col>
      <xdr:colOff>552450</xdr:colOff>
      <xdr:row>40</xdr:row>
      <xdr:rowOff>152400</xdr:rowOff>
    </xdr:to>
    <xdr:sp macro="" textlink="">
      <xdr:nvSpPr>
        <xdr:cNvPr id="4483" name="AutoShape 3">
          <a:extLst>
            <a:ext uri="{FF2B5EF4-FFF2-40B4-BE49-F238E27FC236}">
              <a16:creationId xmlns:a16="http://schemas.microsoft.com/office/drawing/2014/main" id="{00000000-0008-0000-0300-000083110000}"/>
            </a:ext>
          </a:extLst>
        </xdr:cNvPr>
        <xdr:cNvSpPr>
          <a:spLocks noChangeArrowheads="1"/>
        </xdr:cNvSpPr>
      </xdr:nvSpPr>
      <xdr:spPr bwMode="auto">
        <a:xfrm>
          <a:off x="1238250" y="9124950"/>
          <a:ext cx="438150" cy="504825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44</xdr:row>
      <xdr:rowOff>190500</xdr:rowOff>
    </xdr:from>
    <xdr:to>
      <xdr:col>1</xdr:col>
      <xdr:colOff>552450</xdr:colOff>
      <xdr:row>47</xdr:row>
      <xdr:rowOff>66675</xdr:rowOff>
    </xdr:to>
    <xdr:sp macro="" textlink="">
      <xdr:nvSpPr>
        <xdr:cNvPr id="4484" name="AutoShape 4">
          <a:extLst>
            <a:ext uri="{FF2B5EF4-FFF2-40B4-BE49-F238E27FC236}">
              <a16:creationId xmlns:a16="http://schemas.microsoft.com/office/drawing/2014/main" id="{00000000-0008-0000-0300-000084110000}"/>
            </a:ext>
          </a:extLst>
        </xdr:cNvPr>
        <xdr:cNvSpPr>
          <a:spLocks noChangeArrowheads="1"/>
        </xdr:cNvSpPr>
      </xdr:nvSpPr>
      <xdr:spPr bwMode="auto">
        <a:xfrm>
          <a:off x="1238250" y="10506075"/>
          <a:ext cx="438150" cy="504825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123825</xdr:colOff>
      <xdr:row>55</xdr:row>
      <xdr:rowOff>200025</xdr:rowOff>
    </xdr:from>
    <xdr:to>
      <xdr:col>1</xdr:col>
      <xdr:colOff>571500</xdr:colOff>
      <xdr:row>58</xdr:row>
      <xdr:rowOff>76200</xdr:rowOff>
    </xdr:to>
    <xdr:sp macro="" textlink="">
      <xdr:nvSpPr>
        <xdr:cNvPr id="4485" name="AutoShape 5">
          <a:extLst>
            <a:ext uri="{FF2B5EF4-FFF2-40B4-BE49-F238E27FC236}">
              <a16:creationId xmlns:a16="http://schemas.microsoft.com/office/drawing/2014/main" id="{00000000-0008-0000-0300-000085110000}"/>
            </a:ext>
          </a:extLst>
        </xdr:cNvPr>
        <xdr:cNvSpPr>
          <a:spLocks noChangeArrowheads="1"/>
        </xdr:cNvSpPr>
      </xdr:nvSpPr>
      <xdr:spPr bwMode="auto">
        <a:xfrm>
          <a:off x="1247775" y="12820650"/>
          <a:ext cx="447675" cy="504825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5</xdr:row>
          <xdr:rowOff>285750</xdr:rowOff>
        </xdr:from>
        <xdr:to>
          <xdr:col>11</xdr:col>
          <xdr:colOff>228600</xdr:colOff>
          <xdr:row>8</xdr:row>
          <xdr:rowOff>171450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00000000-0008-0000-0300-00000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O$7:$AQ$9" spid="_x0000_s435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771900" y="1943100"/>
              <a:ext cx="723900" cy="676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</sheetPr>
  <dimension ref="A1:T198"/>
  <sheetViews>
    <sheetView workbookViewId="0">
      <selection activeCell="E19" sqref="E19:G19"/>
    </sheetView>
  </sheetViews>
  <sheetFormatPr defaultRowHeight="13.5" x14ac:dyDescent="0.15"/>
  <cols>
    <col min="1" max="2" width="2.5" customWidth="1"/>
    <col min="3" max="3" width="5.875" customWidth="1"/>
    <col min="4" max="4" width="8.75" customWidth="1"/>
    <col min="5" max="5" width="9.125" customWidth="1"/>
    <col min="6" max="7" width="9.75" customWidth="1"/>
    <col min="13" max="13" width="12.25" customWidth="1"/>
    <col min="14" max="14" width="10.625" customWidth="1"/>
    <col min="15" max="15" width="11.375" customWidth="1"/>
    <col min="16" max="18" width="0" hidden="1" customWidth="1"/>
  </cols>
  <sheetData>
    <row r="1" spans="2:18" ht="14.25" thickBot="1" x14ac:dyDescent="0.2"/>
    <row r="2" spans="2:18" ht="15" thickTop="1" thickBot="1" x14ac:dyDescent="0.2">
      <c r="B2" s="7" t="s">
        <v>42</v>
      </c>
      <c r="C2" s="8"/>
      <c r="D2" s="8"/>
      <c r="E2" s="8"/>
      <c r="F2" s="8"/>
      <c r="G2" s="8"/>
      <c r="H2" s="8"/>
      <c r="I2" s="8"/>
      <c r="J2" s="8"/>
      <c r="K2" s="9"/>
      <c r="L2" s="10"/>
    </row>
    <row r="3" spans="2:18" ht="15" thickTop="1" thickBot="1" x14ac:dyDescent="0.2">
      <c r="B3" s="11" t="s">
        <v>43</v>
      </c>
      <c r="C3" s="127"/>
      <c r="D3" s="128"/>
      <c r="E3" s="3" t="s">
        <v>51</v>
      </c>
      <c r="F3" s="3"/>
      <c r="G3" s="3"/>
      <c r="H3" s="3"/>
      <c r="I3" s="3"/>
      <c r="J3" s="3"/>
      <c r="L3" s="12"/>
    </row>
    <row r="4" spans="2:18" ht="14.25" thickTop="1" x14ac:dyDescent="0.15">
      <c r="B4" s="11" t="s">
        <v>44</v>
      </c>
      <c r="C4" s="129" t="s">
        <v>79</v>
      </c>
      <c r="D4" s="129"/>
      <c r="E4" s="129"/>
      <c r="F4" s="129"/>
      <c r="G4" s="129"/>
      <c r="H4" s="129"/>
      <c r="I4" s="129"/>
      <c r="J4" s="129"/>
      <c r="K4" s="129"/>
      <c r="L4" s="130"/>
    </row>
    <row r="5" spans="2:18" ht="21" customHeight="1" x14ac:dyDescent="0.15">
      <c r="B5" s="13"/>
      <c r="C5" s="131" t="s">
        <v>303</v>
      </c>
      <c r="D5" s="131"/>
      <c r="E5" s="131"/>
      <c r="F5" s="131"/>
      <c r="G5" s="131"/>
      <c r="H5" s="131"/>
      <c r="I5" s="131"/>
      <c r="J5" s="131"/>
      <c r="K5" s="131"/>
      <c r="L5" s="132"/>
      <c r="M5" s="5">
        <f ca="1">DATEVALUE(YEAR(TODAY())&amp;"/4/01")</f>
        <v>45748</v>
      </c>
      <c r="N5" s="94">
        <f ca="1">TODAY()</f>
        <v>45834</v>
      </c>
    </row>
    <row r="6" spans="2:18" ht="21" customHeight="1" x14ac:dyDescent="0.15">
      <c r="B6" s="13"/>
      <c r="C6" s="131"/>
      <c r="D6" s="131"/>
      <c r="E6" s="131"/>
      <c r="F6" s="131"/>
      <c r="G6" s="131"/>
      <c r="H6" s="131"/>
      <c r="I6" s="131"/>
      <c r="J6" s="131"/>
      <c r="K6" s="131"/>
      <c r="L6" s="132"/>
      <c r="M6" s="1" t="s">
        <v>23</v>
      </c>
      <c r="P6" t="s">
        <v>32</v>
      </c>
      <c r="Q6" t="s">
        <v>24</v>
      </c>
      <c r="R6" t="s">
        <v>46</v>
      </c>
    </row>
    <row r="7" spans="2:18" ht="14.25" thickBot="1" x14ac:dyDescent="0.2">
      <c r="B7" s="14"/>
      <c r="C7" s="15" t="s">
        <v>55</v>
      </c>
      <c r="D7" s="15"/>
      <c r="E7" s="15"/>
      <c r="F7" s="15"/>
      <c r="G7" s="15"/>
      <c r="H7" s="15"/>
      <c r="I7" s="15"/>
      <c r="J7" s="15"/>
      <c r="K7" s="15"/>
      <c r="L7" s="16"/>
      <c r="N7" t="e">
        <f ca="1">DATEVALUE(YEAR(TODAY()))</f>
        <v>#VALUE!</v>
      </c>
      <c r="P7" t="s">
        <v>49</v>
      </c>
      <c r="Q7" t="s">
        <v>25</v>
      </c>
      <c r="R7" t="s">
        <v>47</v>
      </c>
    </row>
    <row r="8" spans="2:18" ht="14.25" thickTop="1" x14ac:dyDescent="0.15"/>
    <row r="9" spans="2:18" x14ac:dyDescent="0.15">
      <c r="C9" s="138" t="s">
        <v>73</v>
      </c>
      <c r="D9" s="138"/>
      <c r="P9" t="s">
        <v>50</v>
      </c>
      <c r="Q9" t="s">
        <v>26</v>
      </c>
      <c r="R9" t="s">
        <v>48</v>
      </c>
    </row>
    <row r="10" spans="2:18" x14ac:dyDescent="0.15">
      <c r="C10" s="112" t="s">
        <v>19</v>
      </c>
      <c r="D10" s="113"/>
      <c r="E10" s="97"/>
      <c r="F10" s="69" t="s">
        <v>54</v>
      </c>
      <c r="Q10" t="s">
        <v>27</v>
      </c>
    </row>
    <row r="11" spans="2:18" x14ac:dyDescent="0.15">
      <c r="C11" s="112" t="s">
        <v>72</v>
      </c>
      <c r="D11" s="113"/>
      <c r="E11" s="97"/>
      <c r="F11" s="70" t="str">
        <f>IF(E11="鹿児島","A",IF(E11="日置","Ｂ",IF(E11="南薩","C",IF(E11="北薩","Ｄ",IF(E11="姶良伊佐","E",IF(E11="大隅","F",IF(E11="熊毛","G",IF(E11="大島","H",""))))))))</f>
        <v/>
      </c>
      <c r="Q11" t="s">
        <v>28</v>
      </c>
    </row>
    <row r="12" spans="2:18" x14ac:dyDescent="0.15">
      <c r="C12" s="139" t="s">
        <v>304</v>
      </c>
      <c r="D12" s="139"/>
      <c r="Q12" t="s">
        <v>29</v>
      </c>
    </row>
    <row r="13" spans="2:18" x14ac:dyDescent="0.15">
      <c r="C13" t="s">
        <v>20</v>
      </c>
      <c r="H13" t="s">
        <v>39</v>
      </c>
      <c r="Q13" t="s">
        <v>30</v>
      </c>
    </row>
    <row r="14" spans="2:18" ht="17.25" customHeight="1" x14ac:dyDescent="0.15">
      <c r="C14" s="112" t="s">
        <v>33</v>
      </c>
      <c r="D14" s="113"/>
      <c r="E14" s="114"/>
      <c r="F14" s="115"/>
      <c r="G14" s="116"/>
      <c r="H14" s="133" t="s">
        <v>80</v>
      </c>
      <c r="I14" s="134"/>
      <c r="J14" s="134"/>
      <c r="K14" s="4" t="s">
        <v>63</v>
      </c>
      <c r="Q14" t="s">
        <v>31</v>
      </c>
    </row>
    <row r="15" spans="2:18" ht="17.25" customHeight="1" x14ac:dyDescent="0.15">
      <c r="C15" s="112" t="s">
        <v>34</v>
      </c>
      <c r="D15" s="113"/>
      <c r="E15" s="114"/>
      <c r="F15" s="115"/>
      <c r="G15" s="116"/>
      <c r="H15" t="s">
        <v>81</v>
      </c>
      <c r="K15" s="4"/>
    </row>
    <row r="16" spans="2:18" ht="17.25" customHeight="1" x14ac:dyDescent="0.15">
      <c r="C16" s="112" t="s">
        <v>46</v>
      </c>
      <c r="D16" s="113"/>
      <c r="E16" s="117"/>
      <c r="F16" s="117"/>
      <c r="G16" s="117"/>
      <c r="H16" t="s">
        <v>81</v>
      </c>
      <c r="J16" s="4"/>
    </row>
    <row r="17" spans="1:20" ht="17.25" customHeight="1" x14ac:dyDescent="0.15">
      <c r="C17" s="112" t="s">
        <v>40</v>
      </c>
      <c r="D17" s="113"/>
      <c r="E17" s="117"/>
      <c r="F17" s="117"/>
      <c r="G17" s="117"/>
      <c r="H17" t="s">
        <v>311</v>
      </c>
      <c r="S17" s="6"/>
      <c r="T17" s="6"/>
    </row>
    <row r="18" spans="1:20" ht="17.25" customHeight="1" x14ac:dyDescent="0.15">
      <c r="C18" s="112" t="s">
        <v>314</v>
      </c>
      <c r="D18" s="113"/>
      <c r="E18" s="114"/>
      <c r="F18" s="115"/>
      <c r="G18" s="116"/>
      <c r="H18" t="s">
        <v>312</v>
      </c>
      <c r="S18" s="6"/>
      <c r="T18" s="6"/>
    </row>
    <row r="19" spans="1:20" ht="17.25" customHeight="1" x14ac:dyDescent="0.15">
      <c r="C19" s="112" t="s">
        <v>35</v>
      </c>
      <c r="D19" s="113"/>
      <c r="E19" s="114"/>
      <c r="F19" s="115"/>
      <c r="G19" s="116"/>
      <c r="H19" t="s">
        <v>313</v>
      </c>
      <c r="J19" t="s">
        <v>41</v>
      </c>
    </row>
    <row r="20" spans="1:20" ht="17.25" customHeight="1" x14ac:dyDescent="0.15">
      <c r="C20" s="112" t="s">
        <v>21</v>
      </c>
      <c r="D20" s="113"/>
      <c r="E20" s="117"/>
      <c r="F20" s="117"/>
      <c r="G20" s="117"/>
      <c r="H20" t="s">
        <v>327</v>
      </c>
      <c r="J20" t="s">
        <v>41</v>
      </c>
    </row>
    <row r="21" spans="1:20" ht="17.25" customHeight="1" x14ac:dyDescent="0.15">
      <c r="C21" s="112" t="s">
        <v>36</v>
      </c>
      <c r="D21" s="113"/>
      <c r="E21" s="117"/>
      <c r="F21" s="117"/>
      <c r="G21" s="117"/>
      <c r="H21" t="s">
        <v>328</v>
      </c>
    </row>
    <row r="22" spans="1:20" ht="17.25" customHeight="1" x14ac:dyDescent="0.15">
      <c r="C22" s="112" t="s">
        <v>37</v>
      </c>
      <c r="D22" s="113"/>
      <c r="E22" s="117"/>
      <c r="F22" s="117"/>
      <c r="G22" s="117"/>
      <c r="H22" t="s">
        <v>329</v>
      </c>
      <c r="J22" t="s">
        <v>41</v>
      </c>
    </row>
    <row r="23" spans="1:20" ht="17.25" customHeight="1" x14ac:dyDescent="0.15">
      <c r="C23" s="112" t="s">
        <v>38</v>
      </c>
      <c r="D23" s="113"/>
      <c r="E23" s="117"/>
      <c r="F23" s="117"/>
      <c r="G23" s="117"/>
      <c r="H23" t="s">
        <v>330</v>
      </c>
      <c r="J23" t="s">
        <v>41</v>
      </c>
    </row>
    <row r="24" spans="1:20" x14ac:dyDescent="0.15">
      <c r="C24" s="2"/>
      <c r="D24" s="2"/>
    </row>
    <row r="25" spans="1:20" x14ac:dyDescent="0.15">
      <c r="C25" s="2"/>
      <c r="D25" s="2"/>
    </row>
    <row r="26" spans="1:20" x14ac:dyDescent="0.15">
      <c r="C26" s="2"/>
      <c r="D26" s="2"/>
    </row>
    <row r="28" spans="1:20" x14ac:dyDescent="0.15">
      <c r="C28" t="s">
        <v>22</v>
      </c>
    </row>
    <row r="29" spans="1:20" x14ac:dyDescent="0.15">
      <c r="C29" s="124" t="s">
        <v>74</v>
      </c>
      <c r="D29" s="135" t="s">
        <v>2</v>
      </c>
      <c r="E29" s="136"/>
      <c r="F29" s="136"/>
      <c r="G29" s="137"/>
      <c r="H29" s="118" t="s">
        <v>4</v>
      </c>
      <c r="I29" s="120"/>
      <c r="J29" s="119"/>
      <c r="K29" s="108" t="s">
        <v>3</v>
      </c>
      <c r="L29" s="111" t="s">
        <v>5</v>
      </c>
      <c r="M29" s="108" t="s">
        <v>53</v>
      </c>
    </row>
    <row r="30" spans="1:20" x14ac:dyDescent="0.15">
      <c r="C30" s="125"/>
      <c r="D30" s="118" t="s">
        <v>75</v>
      </c>
      <c r="E30" s="119"/>
      <c r="F30" s="118" t="s">
        <v>0</v>
      </c>
      <c r="G30" s="119"/>
      <c r="H30" s="121"/>
      <c r="I30" s="122"/>
      <c r="J30" s="123"/>
      <c r="K30" s="109"/>
      <c r="L30" s="111"/>
      <c r="M30" s="109"/>
    </row>
    <row r="31" spans="1:20" x14ac:dyDescent="0.15">
      <c r="C31" s="126"/>
      <c r="D31" s="72" t="s">
        <v>61</v>
      </c>
      <c r="E31" s="73" t="s">
        <v>62</v>
      </c>
      <c r="F31" s="74" t="s">
        <v>59</v>
      </c>
      <c r="G31" s="73" t="s">
        <v>60</v>
      </c>
      <c r="H31" s="80" t="s">
        <v>76</v>
      </c>
      <c r="I31" s="83" t="s">
        <v>77</v>
      </c>
      <c r="J31" s="68" t="s">
        <v>78</v>
      </c>
      <c r="K31" s="110"/>
      <c r="L31" s="111"/>
      <c r="M31" s="110"/>
    </row>
    <row r="32" spans="1:20" ht="15" customHeight="1" x14ac:dyDescent="0.15">
      <c r="A32" s="17"/>
      <c r="B32" s="18"/>
      <c r="C32" s="20">
        <v>1</v>
      </c>
      <c r="D32" s="75"/>
      <c r="E32" s="78"/>
      <c r="F32" s="79"/>
      <c r="G32" s="77"/>
      <c r="H32" s="81"/>
      <c r="I32" s="84"/>
      <c r="J32" s="82"/>
      <c r="K32" s="19"/>
      <c r="L32" s="98" t="str">
        <f>IF(O32="//","",INT(DAYS360(O32,$N$5)/360))</f>
        <v/>
      </c>
      <c r="M32" s="19"/>
      <c r="N32" s="95" t="str">
        <f>VLOOKUP(C32,$C$32:$M101,6)&amp;"/"&amp;VLOOKUP(C32,$C$32:$M$101,7)&amp;"/"&amp;VLOOKUP(C32,$C$32:$M101,8)</f>
        <v>//</v>
      </c>
      <c r="O32" s="96" t="str">
        <f>+N32</f>
        <v>//</v>
      </c>
    </row>
    <row r="33" spans="1:15" ht="15" customHeight="1" x14ac:dyDescent="0.15">
      <c r="A33" s="17"/>
      <c r="B33" s="18"/>
      <c r="C33" s="20">
        <v>2</v>
      </c>
      <c r="D33" s="76"/>
      <c r="E33" s="78"/>
      <c r="F33" s="79"/>
      <c r="G33" s="77"/>
      <c r="H33" s="81"/>
      <c r="I33" s="84"/>
      <c r="J33" s="82"/>
      <c r="K33" s="19"/>
      <c r="L33" s="98" t="str">
        <f>IF(O33="//","",INT(DAYS360(O33,$N$5)/360))</f>
        <v/>
      </c>
      <c r="M33" s="19"/>
      <c r="N33" s="95" t="str">
        <f>VLOOKUP(C33,$C$32:$M102,6)&amp;"/"&amp;VLOOKUP(C33,$C$32:$M$101,7)&amp;"/"&amp;VLOOKUP(C33,$C$32:$M102,8)</f>
        <v>//</v>
      </c>
      <c r="O33" s="96" t="str">
        <f t="shared" ref="O33:O96" si="0">+N33</f>
        <v>//</v>
      </c>
    </row>
    <row r="34" spans="1:15" ht="15" customHeight="1" x14ac:dyDescent="0.15">
      <c r="A34" s="17"/>
      <c r="B34" s="18"/>
      <c r="C34" s="20">
        <v>3</v>
      </c>
      <c r="D34" s="76"/>
      <c r="E34" s="78"/>
      <c r="F34" s="79"/>
      <c r="G34" s="77"/>
      <c r="H34" s="81"/>
      <c r="I34" s="84"/>
      <c r="J34" s="82"/>
      <c r="K34" s="19"/>
      <c r="L34" s="98" t="str">
        <f t="shared" ref="L34:L97" si="1">IF(O34="//","",INT(DAYS360(O34,$N$5)/360))</f>
        <v/>
      </c>
      <c r="M34" s="19"/>
      <c r="N34" s="95" t="str">
        <f>VLOOKUP(C34,$C$32:$M103,6)&amp;"/"&amp;VLOOKUP(C34,$C$32:$M$101,7)&amp;"/"&amp;VLOOKUP(C34,$C$32:$M103,8)</f>
        <v>//</v>
      </c>
      <c r="O34" s="96" t="str">
        <f t="shared" si="0"/>
        <v>//</v>
      </c>
    </row>
    <row r="35" spans="1:15" ht="15" customHeight="1" x14ac:dyDescent="0.15">
      <c r="A35" s="17"/>
      <c r="B35" s="18"/>
      <c r="C35" s="20">
        <v>4</v>
      </c>
      <c r="D35" s="75"/>
      <c r="E35" s="78"/>
      <c r="F35" s="79"/>
      <c r="G35" s="77"/>
      <c r="H35" s="81"/>
      <c r="I35" s="84"/>
      <c r="J35" s="82"/>
      <c r="K35" s="19"/>
      <c r="L35" s="98" t="str">
        <f t="shared" si="1"/>
        <v/>
      </c>
      <c r="M35" s="19"/>
      <c r="N35" s="95" t="str">
        <f>VLOOKUP(C35,$C$32:$M104,6)&amp;"/"&amp;VLOOKUP(C35,$C$32:$M$101,7)&amp;"/"&amp;VLOOKUP(C35,$C$32:$M104,8)</f>
        <v>//</v>
      </c>
      <c r="O35" s="96" t="str">
        <f t="shared" si="0"/>
        <v>//</v>
      </c>
    </row>
    <row r="36" spans="1:15" ht="15" customHeight="1" x14ac:dyDescent="0.15">
      <c r="A36" s="17"/>
      <c r="B36" s="18"/>
      <c r="C36" s="20">
        <v>5</v>
      </c>
      <c r="D36" s="76"/>
      <c r="E36" s="78"/>
      <c r="F36" s="79"/>
      <c r="G36" s="77"/>
      <c r="H36" s="81"/>
      <c r="I36" s="84"/>
      <c r="J36" s="82"/>
      <c r="K36" s="19"/>
      <c r="L36" s="98" t="str">
        <f t="shared" si="1"/>
        <v/>
      </c>
      <c r="M36" s="19"/>
      <c r="N36" s="95" t="str">
        <f>VLOOKUP(C36,$C$32:$M105,6)&amp;"/"&amp;VLOOKUP(C36,$C$32:$M$101,7)&amp;"/"&amp;VLOOKUP(C36,$C$32:$M105,8)</f>
        <v>//</v>
      </c>
      <c r="O36" s="96" t="str">
        <f t="shared" si="0"/>
        <v>//</v>
      </c>
    </row>
    <row r="37" spans="1:15" ht="15" customHeight="1" x14ac:dyDescent="0.15">
      <c r="A37" s="17"/>
      <c r="B37" s="18"/>
      <c r="C37" s="20">
        <v>6</v>
      </c>
      <c r="D37" s="76"/>
      <c r="E37" s="78"/>
      <c r="F37" s="79"/>
      <c r="G37" s="77"/>
      <c r="H37" s="81"/>
      <c r="I37" s="84"/>
      <c r="J37" s="82"/>
      <c r="K37" s="19"/>
      <c r="L37" s="98" t="str">
        <f t="shared" si="1"/>
        <v/>
      </c>
      <c r="M37" s="19"/>
      <c r="N37" s="95" t="str">
        <f>VLOOKUP(C37,$C$32:$M106,6)&amp;"/"&amp;VLOOKUP(C37,$C$32:$M$101,7)&amp;"/"&amp;VLOOKUP(C37,$C$32:$M106,8)</f>
        <v>//</v>
      </c>
      <c r="O37" s="96" t="str">
        <f t="shared" si="0"/>
        <v>//</v>
      </c>
    </row>
    <row r="38" spans="1:15" ht="15" customHeight="1" x14ac:dyDescent="0.15">
      <c r="A38" s="17"/>
      <c r="B38" s="18"/>
      <c r="C38" s="20">
        <v>7</v>
      </c>
      <c r="D38" s="75"/>
      <c r="E38" s="78"/>
      <c r="F38" s="79"/>
      <c r="G38" s="77"/>
      <c r="H38" s="81"/>
      <c r="I38" s="84"/>
      <c r="J38" s="82"/>
      <c r="K38" s="19"/>
      <c r="L38" s="98" t="str">
        <f t="shared" si="1"/>
        <v/>
      </c>
      <c r="M38" s="19"/>
      <c r="N38" s="95" t="str">
        <f>VLOOKUP(C38,$C$32:$M107,6)&amp;"/"&amp;VLOOKUP(C38,$C$32:$M$101,7)&amp;"/"&amp;VLOOKUP(C38,$C$32:$M107,8)</f>
        <v>//</v>
      </c>
      <c r="O38" s="96" t="str">
        <f t="shared" si="0"/>
        <v>//</v>
      </c>
    </row>
    <row r="39" spans="1:15" ht="15" customHeight="1" x14ac:dyDescent="0.15">
      <c r="A39" s="17"/>
      <c r="B39" s="18"/>
      <c r="C39" s="20">
        <v>8</v>
      </c>
      <c r="D39" s="76"/>
      <c r="E39" s="78"/>
      <c r="F39" s="79"/>
      <c r="G39" s="77"/>
      <c r="H39" s="81"/>
      <c r="I39" s="84"/>
      <c r="J39" s="82"/>
      <c r="K39" s="19"/>
      <c r="L39" s="98" t="str">
        <f t="shared" si="1"/>
        <v/>
      </c>
      <c r="M39" s="19"/>
      <c r="N39" s="95" t="str">
        <f>VLOOKUP(C39,$C$32:$M108,6)&amp;"/"&amp;VLOOKUP(C39,$C$32:$M$101,7)&amp;"/"&amp;VLOOKUP(C39,$C$32:$M108,8)</f>
        <v>//</v>
      </c>
      <c r="O39" s="96" t="str">
        <f t="shared" si="0"/>
        <v>//</v>
      </c>
    </row>
    <row r="40" spans="1:15" ht="15" customHeight="1" x14ac:dyDescent="0.15">
      <c r="A40" s="17"/>
      <c r="B40" s="18"/>
      <c r="C40" s="20">
        <v>9</v>
      </c>
      <c r="D40" s="76"/>
      <c r="E40" s="78"/>
      <c r="F40" s="79"/>
      <c r="G40" s="77"/>
      <c r="H40" s="81"/>
      <c r="I40" s="84"/>
      <c r="J40" s="82"/>
      <c r="K40" s="19"/>
      <c r="L40" s="98" t="str">
        <f t="shared" si="1"/>
        <v/>
      </c>
      <c r="M40" s="19"/>
      <c r="N40" s="95" t="str">
        <f>VLOOKUP(C40,$C$32:$M109,6)&amp;"/"&amp;VLOOKUP(C40,$C$32:$M$101,7)&amp;"/"&amp;VLOOKUP(C40,$C$32:$M109,8)</f>
        <v>//</v>
      </c>
      <c r="O40" s="96" t="str">
        <f t="shared" si="0"/>
        <v>//</v>
      </c>
    </row>
    <row r="41" spans="1:15" ht="15" customHeight="1" x14ac:dyDescent="0.15">
      <c r="A41" s="17"/>
      <c r="B41" s="18"/>
      <c r="C41" s="20">
        <v>10</v>
      </c>
      <c r="D41" s="75"/>
      <c r="E41" s="78"/>
      <c r="F41" s="79"/>
      <c r="G41" s="77"/>
      <c r="H41" s="81"/>
      <c r="I41" s="84"/>
      <c r="J41" s="82"/>
      <c r="K41" s="19"/>
      <c r="L41" s="98" t="str">
        <f t="shared" si="1"/>
        <v/>
      </c>
      <c r="M41" s="19"/>
      <c r="N41" s="95" t="str">
        <f>VLOOKUP(C41,$C$32:$M110,6)&amp;"/"&amp;VLOOKUP(C41,$C$32:$M$101,7)&amp;"/"&amp;VLOOKUP(C41,$C$32:$M110,8)</f>
        <v>//</v>
      </c>
      <c r="O41" s="96" t="str">
        <f t="shared" si="0"/>
        <v>//</v>
      </c>
    </row>
    <row r="42" spans="1:15" ht="15" customHeight="1" x14ac:dyDescent="0.15">
      <c r="A42" s="17"/>
      <c r="B42" s="18"/>
      <c r="C42" s="20">
        <v>11</v>
      </c>
      <c r="D42" s="76"/>
      <c r="E42" s="78"/>
      <c r="F42" s="79"/>
      <c r="G42" s="77"/>
      <c r="H42" s="81"/>
      <c r="I42" s="84"/>
      <c r="J42" s="82"/>
      <c r="K42" s="19"/>
      <c r="L42" s="98" t="str">
        <f t="shared" si="1"/>
        <v/>
      </c>
      <c r="M42" s="19"/>
      <c r="N42" s="95" t="str">
        <f>VLOOKUP(C42,$C$32:$M111,6)&amp;"/"&amp;VLOOKUP(C42,$C$32:$M$101,7)&amp;"/"&amp;VLOOKUP(C42,$C$32:$M111,8)</f>
        <v>//</v>
      </c>
      <c r="O42" s="96" t="str">
        <f t="shared" si="0"/>
        <v>//</v>
      </c>
    </row>
    <row r="43" spans="1:15" ht="15" customHeight="1" x14ac:dyDescent="0.15">
      <c r="A43" s="17"/>
      <c r="B43" s="18"/>
      <c r="C43" s="20">
        <v>12</v>
      </c>
      <c r="D43" s="76"/>
      <c r="E43" s="78"/>
      <c r="F43" s="79"/>
      <c r="G43" s="77"/>
      <c r="H43" s="81"/>
      <c r="I43" s="84"/>
      <c r="J43" s="82"/>
      <c r="K43" s="19"/>
      <c r="L43" s="98" t="str">
        <f t="shared" si="1"/>
        <v/>
      </c>
      <c r="M43" s="19"/>
      <c r="N43" s="95" t="str">
        <f>VLOOKUP(C43,$C$32:$M112,6)&amp;"/"&amp;VLOOKUP(C43,$C$32:$M$101,7)&amp;"/"&amp;VLOOKUP(C43,$C$32:$M112,8)</f>
        <v>//</v>
      </c>
      <c r="O43" s="96" t="str">
        <f t="shared" si="0"/>
        <v>//</v>
      </c>
    </row>
    <row r="44" spans="1:15" ht="15" customHeight="1" x14ac:dyDescent="0.15">
      <c r="A44" s="17"/>
      <c r="B44" s="18"/>
      <c r="C44" s="20">
        <v>13</v>
      </c>
      <c r="D44" s="75"/>
      <c r="E44" s="78"/>
      <c r="F44" s="79"/>
      <c r="G44" s="77"/>
      <c r="H44" s="81"/>
      <c r="I44" s="84"/>
      <c r="J44" s="82"/>
      <c r="K44" s="19"/>
      <c r="L44" s="98" t="str">
        <f t="shared" si="1"/>
        <v/>
      </c>
      <c r="M44" s="19"/>
      <c r="N44" s="95" t="str">
        <f>VLOOKUP(C44,$C$32:$M113,6)&amp;"/"&amp;VLOOKUP(C44,$C$32:$M$101,7)&amp;"/"&amp;VLOOKUP(C44,$C$32:$M113,8)</f>
        <v>//</v>
      </c>
      <c r="O44" s="96" t="str">
        <f t="shared" si="0"/>
        <v>//</v>
      </c>
    </row>
    <row r="45" spans="1:15" ht="15" customHeight="1" x14ac:dyDescent="0.15">
      <c r="A45" s="17"/>
      <c r="B45" s="18"/>
      <c r="C45" s="20">
        <v>14</v>
      </c>
      <c r="D45" s="76"/>
      <c r="E45" s="78"/>
      <c r="F45" s="79"/>
      <c r="G45" s="77"/>
      <c r="H45" s="81"/>
      <c r="I45" s="84"/>
      <c r="J45" s="82"/>
      <c r="K45" s="19"/>
      <c r="L45" s="98" t="str">
        <f t="shared" si="1"/>
        <v/>
      </c>
      <c r="M45" s="19"/>
      <c r="N45" s="95" t="str">
        <f>VLOOKUP(C45,$C$32:$M114,6)&amp;"/"&amp;VLOOKUP(C45,$C$32:$M$101,7)&amp;"/"&amp;VLOOKUP(C45,$C$32:$M114,8)</f>
        <v>//</v>
      </c>
      <c r="O45" s="96" t="str">
        <f t="shared" si="0"/>
        <v>//</v>
      </c>
    </row>
    <row r="46" spans="1:15" ht="15" customHeight="1" x14ac:dyDescent="0.15">
      <c r="A46" s="17"/>
      <c r="B46" s="18"/>
      <c r="C46" s="20">
        <v>15</v>
      </c>
      <c r="D46" s="76"/>
      <c r="E46" s="78"/>
      <c r="F46" s="79"/>
      <c r="G46" s="77"/>
      <c r="H46" s="81"/>
      <c r="I46" s="84"/>
      <c r="J46" s="82"/>
      <c r="K46" s="19"/>
      <c r="L46" s="98" t="str">
        <f t="shared" si="1"/>
        <v/>
      </c>
      <c r="M46" s="19"/>
      <c r="N46" s="95" t="str">
        <f>VLOOKUP(C46,$C$32:$M115,6)&amp;"/"&amp;VLOOKUP(C46,$C$32:$M$101,7)&amp;"/"&amp;VLOOKUP(C46,$C$32:$M115,8)</f>
        <v>//</v>
      </c>
      <c r="O46" s="96" t="str">
        <f t="shared" si="0"/>
        <v>//</v>
      </c>
    </row>
    <row r="47" spans="1:15" ht="15" customHeight="1" x14ac:dyDescent="0.15">
      <c r="A47" s="17"/>
      <c r="B47" s="18"/>
      <c r="C47" s="20">
        <v>16</v>
      </c>
      <c r="D47" s="75"/>
      <c r="E47" s="78"/>
      <c r="F47" s="79"/>
      <c r="G47" s="77"/>
      <c r="H47" s="81"/>
      <c r="I47" s="84"/>
      <c r="J47" s="82"/>
      <c r="K47" s="19"/>
      <c r="L47" s="98" t="str">
        <f t="shared" si="1"/>
        <v/>
      </c>
      <c r="M47" s="19"/>
      <c r="N47" s="95" t="str">
        <f>VLOOKUP(C47,$C$32:$M116,6)&amp;"/"&amp;VLOOKUP(C47,$C$32:$M$101,7)&amp;"/"&amp;VLOOKUP(C47,$C$32:$M116,8)</f>
        <v>//</v>
      </c>
      <c r="O47" s="96" t="str">
        <f t="shared" si="0"/>
        <v>//</v>
      </c>
    </row>
    <row r="48" spans="1:15" ht="15" customHeight="1" x14ac:dyDescent="0.15">
      <c r="A48" s="17"/>
      <c r="B48" s="18"/>
      <c r="C48" s="20">
        <v>17</v>
      </c>
      <c r="D48" s="76"/>
      <c r="E48" s="78"/>
      <c r="F48" s="79"/>
      <c r="G48" s="77"/>
      <c r="H48" s="81"/>
      <c r="I48" s="84"/>
      <c r="J48" s="82"/>
      <c r="K48" s="19"/>
      <c r="L48" s="98" t="str">
        <f t="shared" si="1"/>
        <v/>
      </c>
      <c r="M48" s="19"/>
      <c r="N48" s="95" t="str">
        <f>VLOOKUP(C48,$C$32:$M117,6)&amp;"/"&amp;VLOOKUP(C48,$C$32:$M$101,7)&amp;"/"&amp;VLOOKUP(C48,$C$32:$M117,8)</f>
        <v>//</v>
      </c>
      <c r="O48" s="96" t="str">
        <f t="shared" si="0"/>
        <v>//</v>
      </c>
    </row>
    <row r="49" spans="1:15" ht="15" customHeight="1" x14ac:dyDescent="0.15">
      <c r="A49" s="17"/>
      <c r="B49" s="18"/>
      <c r="C49" s="20">
        <v>18</v>
      </c>
      <c r="D49" s="76"/>
      <c r="E49" s="78"/>
      <c r="F49" s="79"/>
      <c r="G49" s="77"/>
      <c r="H49" s="81"/>
      <c r="I49" s="84"/>
      <c r="J49" s="82"/>
      <c r="K49" s="19"/>
      <c r="L49" s="98" t="str">
        <f t="shared" si="1"/>
        <v/>
      </c>
      <c r="M49" s="19"/>
      <c r="N49" s="95" t="str">
        <f>VLOOKUP(C49,$C$32:$M118,6)&amp;"/"&amp;VLOOKUP(C49,$C$32:$M$101,7)&amp;"/"&amp;VLOOKUP(C49,$C$32:$M118,8)</f>
        <v>//</v>
      </c>
      <c r="O49" s="96" t="str">
        <f t="shared" si="0"/>
        <v>//</v>
      </c>
    </row>
    <row r="50" spans="1:15" ht="15" customHeight="1" x14ac:dyDescent="0.15">
      <c r="A50" s="17"/>
      <c r="B50" s="18"/>
      <c r="C50" s="20">
        <v>19</v>
      </c>
      <c r="D50" s="75"/>
      <c r="E50" s="78"/>
      <c r="F50" s="79"/>
      <c r="G50" s="77"/>
      <c r="H50" s="81"/>
      <c r="I50" s="84"/>
      <c r="J50" s="82"/>
      <c r="K50" s="19"/>
      <c r="L50" s="98" t="str">
        <f t="shared" si="1"/>
        <v/>
      </c>
      <c r="M50" s="19"/>
      <c r="N50" s="95" t="str">
        <f>VLOOKUP(C50,$C$32:$M119,6)&amp;"/"&amp;VLOOKUP(C50,$C$32:$M$101,7)&amp;"/"&amp;VLOOKUP(C50,$C$32:$M119,8)</f>
        <v>//</v>
      </c>
      <c r="O50" s="96" t="str">
        <f t="shared" si="0"/>
        <v>//</v>
      </c>
    </row>
    <row r="51" spans="1:15" ht="15" customHeight="1" x14ac:dyDescent="0.15">
      <c r="A51" s="17"/>
      <c r="B51" s="18"/>
      <c r="C51" s="20">
        <v>20</v>
      </c>
      <c r="D51" s="76"/>
      <c r="E51" s="78"/>
      <c r="F51" s="79"/>
      <c r="G51" s="77"/>
      <c r="H51" s="81"/>
      <c r="I51" s="84"/>
      <c r="J51" s="82"/>
      <c r="K51" s="19"/>
      <c r="L51" s="98" t="str">
        <f t="shared" si="1"/>
        <v/>
      </c>
      <c r="M51" s="19"/>
      <c r="N51" s="95" t="str">
        <f>VLOOKUP(C51,$C$32:$M120,6)&amp;"/"&amp;VLOOKUP(C51,$C$32:$M$101,7)&amp;"/"&amp;VLOOKUP(C51,$C$32:$M120,8)</f>
        <v>//</v>
      </c>
      <c r="O51" s="96" t="str">
        <f t="shared" si="0"/>
        <v>//</v>
      </c>
    </row>
    <row r="52" spans="1:15" ht="15" customHeight="1" x14ac:dyDescent="0.15">
      <c r="A52" s="17"/>
      <c r="B52" s="18"/>
      <c r="C52" s="20">
        <v>21</v>
      </c>
      <c r="D52" s="76"/>
      <c r="E52" s="78"/>
      <c r="F52" s="79"/>
      <c r="G52" s="77"/>
      <c r="H52" s="81"/>
      <c r="I52" s="84"/>
      <c r="J52" s="82"/>
      <c r="K52" s="19"/>
      <c r="L52" s="98" t="str">
        <f t="shared" si="1"/>
        <v/>
      </c>
      <c r="M52" s="19"/>
      <c r="N52" s="95" t="str">
        <f>VLOOKUP(C52,$C$32:$M121,6)&amp;"/"&amp;VLOOKUP(C52,$C$32:$M$101,7)&amp;"/"&amp;VLOOKUP(C52,$C$32:$M121,8)</f>
        <v>//</v>
      </c>
      <c r="O52" s="96" t="str">
        <f t="shared" si="0"/>
        <v>//</v>
      </c>
    </row>
    <row r="53" spans="1:15" ht="15" customHeight="1" x14ac:dyDescent="0.15">
      <c r="A53" s="17"/>
      <c r="B53" s="18"/>
      <c r="C53" s="20">
        <v>22</v>
      </c>
      <c r="D53" s="75"/>
      <c r="E53" s="78"/>
      <c r="F53" s="79"/>
      <c r="G53" s="77"/>
      <c r="H53" s="81"/>
      <c r="I53" s="84"/>
      <c r="J53" s="82"/>
      <c r="K53" s="19"/>
      <c r="L53" s="98" t="str">
        <f t="shared" si="1"/>
        <v/>
      </c>
      <c r="M53" s="19"/>
      <c r="N53" s="95" t="str">
        <f>VLOOKUP(C53,$C$32:$M122,6)&amp;"/"&amp;VLOOKUP(C53,$C$32:$M$101,7)&amp;"/"&amp;VLOOKUP(C53,$C$32:$M122,8)</f>
        <v>//</v>
      </c>
      <c r="O53" s="96" t="str">
        <f t="shared" si="0"/>
        <v>//</v>
      </c>
    </row>
    <row r="54" spans="1:15" ht="15" customHeight="1" x14ac:dyDescent="0.15">
      <c r="A54" s="17"/>
      <c r="B54" s="18"/>
      <c r="C54" s="20">
        <v>23</v>
      </c>
      <c r="D54" s="76"/>
      <c r="E54" s="78"/>
      <c r="F54" s="79"/>
      <c r="G54" s="77"/>
      <c r="H54" s="81"/>
      <c r="I54" s="84"/>
      <c r="J54" s="82"/>
      <c r="K54" s="19"/>
      <c r="L54" s="98" t="str">
        <f t="shared" si="1"/>
        <v/>
      </c>
      <c r="M54" s="19"/>
      <c r="N54" s="95" t="str">
        <f>VLOOKUP(C54,$C$32:$M123,6)&amp;"/"&amp;VLOOKUP(C54,$C$32:$M$101,7)&amp;"/"&amp;VLOOKUP(C54,$C$32:$M123,8)</f>
        <v>//</v>
      </c>
      <c r="O54" s="96" t="str">
        <f t="shared" si="0"/>
        <v>//</v>
      </c>
    </row>
    <row r="55" spans="1:15" ht="15" customHeight="1" x14ac:dyDescent="0.15">
      <c r="A55" s="17"/>
      <c r="B55" s="18"/>
      <c r="C55" s="20">
        <v>24</v>
      </c>
      <c r="D55" s="76"/>
      <c r="E55" s="78"/>
      <c r="F55" s="79"/>
      <c r="G55" s="77"/>
      <c r="H55" s="81"/>
      <c r="I55" s="84"/>
      <c r="J55" s="82"/>
      <c r="K55" s="19"/>
      <c r="L55" s="98" t="str">
        <f t="shared" si="1"/>
        <v/>
      </c>
      <c r="M55" s="19"/>
      <c r="N55" s="95" t="str">
        <f>VLOOKUP(C55,$C$32:$M124,6)&amp;"/"&amp;VLOOKUP(C55,$C$32:$M$101,7)&amp;"/"&amp;VLOOKUP(C55,$C$32:$M124,8)</f>
        <v>//</v>
      </c>
      <c r="O55" s="96" t="str">
        <f t="shared" si="0"/>
        <v>//</v>
      </c>
    </row>
    <row r="56" spans="1:15" ht="15" customHeight="1" x14ac:dyDescent="0.15">
      <c r="A56" s="17"/>
      <c r="B56" s="18"/>
      <c r="C56" s="20">
        <v>25</v>
      </c>
      <c r="D56" s="75"/>
      <c r="E56" s="78"/>
      <c r="F56" s="79"/>
      <c r="G56" s="77"/>
      <c r="H56" s="81"/>
      <c r="I56" s="84"/>
      <c r="J56" s="82"/>
      <c r="K56" s="19"/>
      <c r="L56" s="98" t="str">
        <f t="shared" si="1"/>
        <v/>
      </c>
      <c r="M56" s="19"/>
      <c r="N56" s="95" t="str">
        <f>VLOOKUP(C56,$C$32:$M125,6)&amp;"/"&amp;VLOOKUP(C56,$C$32:$M$101,7)&amp;"/"&amp;VLOOKUP(C56,$C$32:$M125,8)</f>
        <v>//</v>
      </c>
      <c r="O56" s="96" t="str">
        <f t="shared" si="0"/>
        <v>//</v>
      </c>
    </row>
    <row r="57" spans="1:15" ht="15" customHeight="1" x14ac:dyDescent="0.15">
      <c r="A57" s="17"/>
      <c r="B57" s="18"/>
      <c r="C57" s="20">
        <v>26</v>
      </c>
      <c r="D57" s="76"/>
      <c r="E57" s="78"/>
      <c r="F57" s="79"/>
      <c r="G57" s="77"/>
      <c r="H57" s="81"/>
      <c r="I57" s="84"/>
      <c r="J57" s="82"/>
      <c r="K57" s="19"/>
      <c r="L57" s="98" t="str">
        <f t="shared" si="1"/>
        <v/>
      </c>
      <c r="M57" s="19"/>
      <c r="N57" s="95" t="str">
        <f>VLOOKUP(C57,$C$32:$M126,6)&amp;"/"&amp;VLOOKUP(C57,$C$32:$M$101,7)&amp;"/"&amp;VLOOKUP(C57,$C$32:$M126,8)</f>
        <v>//</v>
      </c>
      <c r="O57" s="96" t="str">
        <f t="shared" si="0"/>
        <v>//</v>
      </c>
    </row>
    <row r="58" spans="1:15" ht="15" customHeight="1" x14ac:dyDescent="0.15">
      <c r="A58" s="17"/>
      <c r="B58" s="18"/>
      <c r="C58" s="20">
        <v>27</v>
      </c>
      <c r="D58" s="76"/>
      <c r="E58" s="78"/>
      <c r="F58" s="79"/>
      <c r="G58" s="77"/>
      <c r="H58" s="81"/>
      <c r="I58" s="84"/>
      <c r="J58" s="82"/>
      <c r="K58" s="19"/>
      <c r="L58" s="98" t="str">
        <f t="shared" si="1"/>
        <v/>
      </c>
      <c r="M58" s="19"/>
      <c r="N58" s="95" t="str">
        <f>VLOOKUP(C58,$C$32:$M127,6)&amp;"/"&amp;VLOOKUP(C58,$C$32:$M$101,7)&amp;"/"&amp;VLOOKUP(C58,$C$32:$M127,8)</f>
        <v>//</v>
      </c>
      <c r="O58" s="96" t="str">
        <f t="shared" si="0"/>
        <v>//</v>
      </c>
    </row>
    <row r="59" spans="1:15" ht="15" customHeight="1" x14ac:dyDescent="0.15">
      <c r="A59" s="17"/>
      <c r="B59" s="18"/>
      <c r="C59" s="20">
        <v>28</v>
      </c>
      <c r="D59" s="75"/>
      <c r="E59" s="78"/>
      <c r="F59" s="79"/>
      <c r="G59" s="77"/>
      <c r="H59" s="81"/>
      <c r="I59" s="84"/>
      <c r="J59" s="82"/>
      <c r="K59" s="19"/>
      <c r="L59" s="98" t="str">
        <f t="shared" si="1"/>
        <v/>
      </c>
      <c r="M59" s="19"/>
      <c r="N59" s="95" t="str">
        <f>VLOOKUP(C59,$C$32:$M128,6)&amp;"/"&amp;VLOOKUP(C59,$C$32:$M$101,7)&amp;"/"&amp;VLOOKUP(C59,$C$32:$M128,8)</f>
        <v>//</v>
      </c>
      <c r="O59" s="96" t="str">
        <f t="shared" si="0"/>
        <v>//</v>
      </c>
    </row>
    <row r="60" spans="1:15" ht="15" customHeight="1" x14ac:dyDescent="0.15">
      <c r="A60" s="17"/>
      <c r="B60" s="18"/>
      <c r="C60" s="20">
        <v>29</v>
      </c>
      <c r="D60" s="76"/>
      <c r="E60" s="78"/>
      <c r="F60" s="79"/>
      <c r="G60" s="77"/>
      <c r="H60" s="81"/>
      <c r="I60" s="84"/>
      <c r="J60" s="82"/>
      <c r="K60" s="19"/>
      <c r="L60" s="98" t="str">
        <f t="shared" si="1"/>
        <v/>
      </c>
      <c r="M60" s="19"/>
      <c r="N60" s="95" t="str">
        <f>VLOOKUP(C60,$C$32:$M129,6)&amp;"/"&amp;VLOOKUP(C60,$C$32:$M$101,7)&amp;"/"&amp;VLOOKUP(C60,$C$32:$M129,8)</f>
        <v>//</v>
      </c>
      <c r="O60" s="96" t="str">
        <f t="shared" si="0"/>
        <v>//</v>
      </c>
    </row>
    <row r="61" spans="1:15" ht="15" customHeight="1" x14ac:dyDescent="0.15">
      <c r="A61" s="17"/>
      <c r="B61" s="18"/>
      <c r="C61" s="20">
        <v>30</v>
      </c>
      <c r="D61" s="76"/>
      <c r="E61" s="78"/>
      <c r="F61" s="79"/>
      <c r="G61" s="77"/>
      <c r="H61" s="81"/>
      <c r="I61" s="84"/>
      <c r="J61" s="82"/>
      <c r="K61" s="19"/>
      <c r="L61" s="98" t="str">
        <f t="shared" si="1"/>
        <v/>
      </c>
      <c r="M61" s="19"/>
      <c r="N61" s="95" t="str">
        <f>VLOOKUP(C61,$C$32:$M130,6)&amp;"/"&amp;VLOOKUP(C61,$C$32:$M$101,7)&amp;"/"&amp;VLOOKUP(C61,$C$32:$M130,8)</f>
        <v>//</v>
      </c>
      <c r="O61" s="96" t="str">
        <f t="shared" si="0"/>
        <v>//</v>
      </c>
    </row>
    <row r="62" spans="1:15" ht="15" customHeight="1" x14ac:dyDescent="0.15">
      <c r="A62" s="17"/>
      <c r="B62" s="18"/>
      <c r="C62" s="20">
        <v>31</v>
      </c>
      <c r="D62" s="75"/>
      <c r="E62" s="78"/>
      <c r="F62" s="79"/>
      <c r="G62" s="77"/>
      <c r="H62" s="81"/>
      <c r="I62" s="84"/>
      <c r="J62" s="82"/>
      <c r="K62" s="19"/>
      <c r="L62" s="98" t="str">
        <f t="shared" si="1"/>
        <v/>
      </c>
      <c r="M62" s="19"/>
      <c r="N62" s="95" t="str">
        <f>VLOOKUP(C62,$C$32:$M131,6)&amp;"/"&amp;VLOOKUP(C62,$C$32:$M$101,7)&amp;"/"&amp;VLOOKUP(C62,$C$32:$M131,8)</f>
        <v>//</v>
      </c>
      <c r="O62" s="96" t="str">
        <f t="shared" si="0"/>
        <v>//</v>
      </c>
    </row>
    <row r="63" spans="1:15" ht="15" customHeight="1" x14ac:dyDescent="0.15">
      <c r="A63" s="17"/>
      <c r="B63" s="18"/>
      <c r="C63" s="20">
        <v>32</v>
      </c>
      <c r="D63" s="76"/>
      <c r="E63" s="78"/>
      <c r="F63" s="79"/>
      <c r="G63" s="77"/>
      <c r="H63" s="81"/>
      <c r="I63" s="84"/>
      <c r="J63" s="82"/>
      <c r="K63" s="19"/>
      <c r="L63" s="98" t="str">
        <f t="shared" si="1"/>
        <v/>
      </c>
      <c r="M63" s="19"/>
      <c r="N63" s="95" t="str">
        <f>VLOOKUP(C63,$C$32:$M132,6)&amp;"/"&amp;VLOOKUP(C63,$C$32:$M$101,7)&amp;"/"&amp;VLOOKUP(C63,$C$32:$M132,8)</f>
        <v>//</v>
      </c>
      <c r="O63" s="96" t="str">
        <f t="shared" si="0"/>
        <v>//</v>
      </c>
    </row>
    <row r="64" spans="1:15" ht="15" customHeight="1" x14ac:dyDescent="0.15">
      <c r="A64" s="17"/>
      <c r="B64" s="18"/>
      <c r="C64" s="20">
        <v>33</v>
      </c>
      <c r="D64" s="76"/>
      <c r="E64" s="78"/>
      <c r="F64" s="79"/>
      <c r="G64" s="77"/>
      <c r="H64" s="81"/>
      <c r="I64" s="84"/>
      <c r="J64" s="82"/>
      <c r="K64" s="19"/>
      <c r="L64" s="98" t="str">
        <f t="shared" si="1"/>
        <v/>
      </c>
      <c r="M64" s="19"/>
      <c r="N64" s="95" t="str">
        <f>VLOOKUP(C64,$C$32:$M133,6)&amp;"/"&amp;VLOOKUP(C64,$C$32:$M$101,7)&amp;"/"&amp;VLOOKUP(C64,$C$32:$M133,8)</f>
        <v>//</v>
      </c>
      <c r="O64" s="96" t="str">
        <f t="shared" si="0"/>
        <v>//</v>
      </c>
    </row>
    <row r="65" spans="1:15" ht="15" customHeight="1" x14ac:dyDescent="0.15">
      <c r="A65" s="17"/>
      <c r="B65" s="18"/>
      <c r="C65" s="20">
        <v>34</v>
      </c>
      <c r="D65" s="75"/>
      <c r="E65" s="78"/>
      <c r="F65" s="79"/>
      <c r="G65" s="77"/>
      <c r="H65" s="81"/>
      <c r="I65" s="84"/>
      <c r="J65" s="82"/>
      <c r="K65" s="19"/>
      <c r="L65" s="98" t="str">
        <f t="shared" si="1"/>
        <v/>
      </c>
      <c r="M65" s="19"/>
      <c r="N65" s="95" t="str">
        <f>VLOOKUP(C65,$C$32:$M134,6)&amp;"/"&amp;VLOOKUP(C65,$C$32:$M$101,7)&amp;"/"&amp;VLOOKUP(C65,$C$32:$M134,8)</f>
        <v>//</v>
      </c>
      <c r="O65" s="96" t="str">
        <f t="shared" si="0"/>
        <v>//</v>
      </c>
    </row>
    <row r="66" spans="1:15" ht="15" customHeight="1" x14ac:dyDescent="0.15">
      <c r="A66" s="17"/>
      <c r="B66" s="18"/>
      <c r="C66" s="20">
        <v>35</v>
      </c>
      <c r="D66" s="76"/>
      <c r="E66" s="78"/>
      <c r="F66" s="79"/>
      <c r="G66" s="77"/>
      <c r="H66" s="81"/>
      <c r="I66" s="84"/>
      <c r="J66" s="82"/>
      <c r="K66" s="19"/>
      <c r="L66" s="98" t="str">
        <f t="shared" si="1"/>
        <v/>
      </c>
      <c r="M66" s="19"/>
      <c r="N66" s="95" t="str">
        <f>VLOOKUP(C66,$C$32:$M135,6)&amp;"/"&amp;VLOOKUP(C66,$C$32:$M$101,7)&amp;"/"&amp;VLOOKUP(C66,$C$32:$M135,8)</f>
        <v>//</v>
      </c>
      <c r="O66" s="96" t="str">
        <f t="shared" si="0"/>
        <v>//</v>
      </c>
    </row>
    <row r="67" spans="1:15" ht="15" customHeight="1" x14ac:dyDescent="0.15">
      <c r="A67" s="17"/>
      <c r="B67" s="18"/>
      <c r="C67" s="20">
        <v>36</v>
      </c>
      <c r="D67" s="76"/>
      <c r="E67" s="78"/>
      <c r="F67" s="79"/>
      <c r="G67" s="77"/>
      <c r="H67" s="81"/>
      <c r="I67" s="84"/>
      <c r="J67" s="82"/>
      <c r="K67" s="19"/>
      <c r="L67" s="98" t="str">
        <f t="shared" si="1"/>
        <v/>
      </c>
      <c r="M67" s="19"/>
      <c r="N67" s="95" t="str">
        <f>VLOOKUP(C67,$C$32:$M136,6)&amp;"/"&amp;VLOOKUP(C67,$C$32:$M$101,7)&amp;"/"&amp;VLOOKUP(C67,$C$32:$M136,8)</f>
        <v>//</v>
      </c>
      <c r="O67" s="96" t="str">
        <f t="shared" si="0"/>
        <v>//</v>
      </c>
    </row>
    <row r="68" spans="1:15" ht="15" customHeight="1" x14ac:dyDescent="0.15">
      <c r="A68" s="17"/>
      <c r="B68" s="18"/>
      <c r="C68" s="20">
        <v>37</v>
      </c>
      <c r="D68" s="75"/>
      <c r="E68" s="78"/>
      <c r="F68" s="79"/>
      <c r="G68" s="77"/>
      <c r="H68" s="81"/>
      <c r="I68" s="84"/>
      <c r="J68" s="82"/>
      <c r="K68" s="19"/>
      <c r="L68" s="98" t="str">
        <f t="shared" si="1"/>
        <v/>
      </c>
      <c r="M68" s="19"/>
      <c r="N68" s="95" t="str">
        <f>VLOOKUP(C68,$C$32:$M137,6)&amp;"/"&amp;VLOOKUP(C68,$C$32:$M$101,7)&amp;"/"&amp;VLOOKUP(C68,$C$32:$M137,8)</f>
        <v>//</v>
      </c>
      <c r="O68" s="96" t="str">
        <f t="shared" si="0"/>
        <v>//</v>
      </c>
    </row>
    <row r="69" spans="1:15" ht="15" customHeight="1" x14ac:dyDescent="0.15">
      <c r="A69" s="17"/>
      <c r="B69" s="18"/>
      <c r="C69" s="20">
        <v>38</v>
      </c>
      <c r="D69" s="76"/>
      <c r="E69" s="78"/>
      <c r="F69" s="79"/>
      <c r="G69" s="77"/>
      <c r="H69" s="81"/>
      <c r="I69" s="84"/>
      <c r="J69" s="82"/>
      <c r="K69" s="19"/>
      <c r="L69" s="98" t="str">
        <f t="shared" si="1"/>
        <v/>
      </c>
      <c r="M69" s="19"/>
      <c r="N69" s="95" t="str">
        <f>VLOOKUP(C69,$C$32:$M138,6)&amp;"/"&amp;VLOOKUP(C69,$C$32:$M$101,7)&amp;"/"&amp;VLOOKUP(C69,$C$32:$M138,8)</f>
        <v>//</v>
      </c>
      <c r="O69" s="96" t="str">
        <f t="shared" si="0"/>
        <v>//</v>
      </c>
    </row>
    <row r="70" spans="1:15" ht="15" customHeight="1" x14ac:dyDescent="0.15">
      <c r="A70" s="17"/>
      <c r="B70" s="18"/>
      <c r="C70" s="20">
        <v>39</v>
      </c>
      <c r="D70" s="76"/>
      <c r="E70" s="78"/>
      <c r="F70" s="79"/>
      <c r="G70" s="77"/>
      <c r="H70" s="81"/>
      <c r="I70" s="84"/>
      <c r="J70" s="82"/>
      <c r="K70" s="19"/>
      <c r="L70" s="98" t="str">
        <f t="shared" si="1"/>
        <v/>
      </c>
      <c r="M70" s="19"/>
      <c r="N70" s="95" t="str">
        <f>VLOOKUP(C70,$C$32:$M139,6)&amp;"/"&amp;VLOOKUP(C70,$C$32:$M$101,7)&amp;"/"&amp;VLOOKUP(C70,$C$32:$M139,8)</f>
        <v>//</v>
      </c>
      <c r="O70" s="96" t="str">
        <f t="shared" si="0"/>
        <v>//</v>
      </c>
    </row>
    <row r="71" spans="1:15" ht="15" customHeight="1" x14ac:dyDescent="0.15">
      <c r="A71" s="17"/>
      <c r="B71" s="18"/>
      <c r="C71" s="20">
        <v>40</v>
      </c>
      <c r="D71" s="75"/>
      <c r="E71" s="78"/>
      <c r="F71" s="79"/>
      <c r="G71" s="77"/>
      <c r="H71" s="81"/>
      <c r="I71" s="84"/>
      <c r="J71" s="82"/>
      <c r="K71" s="19"/>
      <c r="L71" s="98" t="str">
        <f t="shared" si="1"/>
        <v/>
      </c>
      <c r="M71" s="19"/>
      <c r="N71" s="95" t="str">
        <f>VLOOKUP(C71,$C$32:$M140,6)&amp;"/"&amp;VLOOKUP(C71,$C$32:$M$101,7)&amp;"/"&amp;VLOOKUP(C71,$C$32:$M140,8)</f>
        <v>//</v>
      </c>
      <c r="O71" s="96" t="str">
        <f t="shared" si="0"/>
        <v>//</v>
      </c>
    </row>
    <row r="72" spans="1:15" ht="15" customHeight="1" x14ac:dyDescent="0.15">
      <c r="A72" s="17"/>
      <c r="B72" s="18"/>
      <c r="C72" s="20">
        <v>41</v>
      </c>
      <c r="D72" s="76"/>
      <c r="E72" s="78"/>
      <c r="F72" s="79"/>
      <c r="G72" s="77"/>
      <c r="H72" s="81"/>
      <c r="I72" s="84"/>
      <c r="J72" s="82"/>
      <c r="K72" s="19"/>
      <c r="L72" s="98" t="str">
        <f t="shared" si="1"/>
        <v/>
      </c>
      <c r="M72" s="19"/>
      <c r="N72" s="95" t="str">
        <f>VLOOKUP(C72,$C$32:$M141,6)&amp;"/"&amp;VLOOKUP(C72,$C$32:$M$101,7)&amp;"/"&amp;VLOOKUP(C72,$C$32:$M141,8)</f>
        <v>//</v>
      </c>
      <c r="O72" s="96" t="str">
        <f t="shared" si="0"/>
        <v>//</v>
      </c>
    </row>
    <row r="73" spans="1:15" ht="15" customHeight="1" x14ac:dyDescent="0.15">
      <c r="A73" s="17"/>
      <c r="B73" s="18"/>
      <c r="C73" s="20">
        <v>42</v>
      </c>
      <c r="D73" s="76"/>
      <c r="E73" s="78"/>
      <c r="F73" s="79"/>
      <c r="G73" s="77"/>
      <c r="H73" s="81"/>
      <c r="I73" s="84"/>
      <c r="J73" s="82"/>
      <c r="K73" s="19"/>
      <c r="L73" s="98" t="str">
        <f t="shared" si="1"/>
        <v/>
      </c>
      <c r="M73" s="19"/>
      <c r="N73" s="95" t="str">
        <f>VLOOKUP(C73,$C$32:$M142,6)&amp;"/"&amp;VLOOKUP(C73,$C$32:$M$101,7)&amp;"/"&amp;VLOOKUP(C73,$C$32:$M142,8)</f>
        <v>//</v>
      </c>
      <c r="O73" s="96" t="str">
        <f t="shared" si="0"/>
        <v>//</v>
      </c>
    </row>
    <row r="74" spans="1:15" ht="15" customHeight="1" x14ac:dyDescent="0.15">
      <c r="A74" s="17"/>
      <c r="B74" s="18"/>
      <c r="C74" s="20">
        <v>43</v>
      </c>
      <c r="D74" s="75"/>
      <c r="E74" s="78"/>
      <c r="F74" s="79"/>
      <c r="G74" s="77"/>
      <c r="H74" s="81"/>
      <c r="I74" s="84"/>
      <c r="J74" s="82"/>
      <c r="K74" s="19"/>
      <c r="L74" s="98" t="str">
        <f t="shared" si="1"/>
        <v/>
      </c>
      <c r="M74" s="19"/>
      <c r="N74" s="95" t="str">
        <f>VLOOKUP(C74,$C$32:$M143,6)&amp;"/"&amp;VLOOKUP(C74,$C$32:$M$101,7)&amp;"/"&amp;VLOOKUP(C74,$C$32:$M143,8)</f>
        <v>//</v>
      </c>
      <c r="O74" s="96" t="str">
        <f t="shared" si="0"/>
        <v>//</v>
      </c>
    </row>
    <row r="75" spans="1:15" ht="15" customHeight="1" x14ac:dyDescent="0.15">
      <c r="A75" s="17"/>
      <c r="B75" s="18"/>
      <c r="C75" s="20">
        <v>44</v>
      </c>
      <c r="D75" s="76"/>
      <c r="E75" s="78"/>
      <c r="F75" s="79"/>
      <c r="G75" s="77"/>
      <c r="H75" s="81"/>
      <c r="I75" s="84"/>
      <c r="J75" s="82"/>
      <c r="K75" s="19"/>
      <c r="L75" s="98" t="str">
        <f t="shared" si="1"/>
        <v/>
      </c>
      <c r="M75" s="19"/>
      <c r="N75" s="95" t="str">
        <f>VLOOKUP(C75,$C$32:$M144,6)&amp;"/"&amp;VLOOKUP(C75,$C$32:$M$101,7)&amp;"/"&amp;VLOOKUP(C75,$C$32:$M144,8)</f>
        <v>//</v>
      </c>
      <c r="O75" s="96" t="str">
        <f t="shared" si="0"/>
        <v>//</v>
      </c>
    </row>
    <row r="76" spans="1:15" ht="15" customHeight="1" x14ac:dyDescent="0.15">
      <c r="A76" s="17"/>
      <c r="B76" s="18"/>
      <c r="C76" s="20">
        <v>45</v>
      </c>
      <c r="D76" s="76"/>
      <c r="E76" s="78"/>
      <c r="F76" s="79"/>
      <c r="G76" s="77"/>
      <c r="H76" s="81"/>
      <c r="I76" s="84"/>
      <c r="J76" s="82"/>
      <c r="K76" s="19"/>
      <c r="L76" s="98" t="str">
        <f t="shared" si="1"/>
        <v/>
      </c>
      <c r="M76" s="19"/>
      <c r="N76" s="95" t="str">
        <f>VLOOKUP(C76,$C$32:$M145,6)&amp;"/"&amp;VLOOKUP(C76,$C$32:$M$101,7)&amp;"/"&amp;VLOOKUP(C76,$C$32:$M145,8)</f>
        <v>//</v>
      </c>
      <c r="O76" s="96" t="str">
        <f t="shared" si="0"/>
        <v>//</v>
      </c>
    </row>
    <row r="77" spans="1:15" ht="15" customHeight="1" x14ac:dyDescent="0.15">
      <c r="A77" s="17"/>
      <c r="B77" s="18"/>
      <c r="C77" s="20">
        <v>46</v>
      </c>
      <c r="D77" s="75"/>
      <c r="E77" s="78"/>
      <c r="F77" s="79"/>
      <c r="G77" s="77"/>
      <c r="H77" s="81"/>
      <c r="I77" s="84"/>
      <c r="J77" s="82"/>
      <c r="K77" s="19"/>
      <c r="L77" s="98" t="str">
        <f t="shared" si="1"/>
        <v/>
      </c>
      <c r="M77" s="19"/>
      <c r="N77" s="95" t="str">
        <f>VLOOKUP(C77,$C$32:$M146,6)&amp;"/"&amp;VLOOKUP(C77,$C$32:$M$101,7)&amp;"/"&amp;VLOOKUP(C77,$C$32:$M146,8)</f>
        <v>//</v>
      </c>
      <c r="O77" s="96" t="str">
        <f t="shared" si="0"/>
        <v>//</v>
      </c>
    </row>
    <row r="78" spans="1:15" ht="15" customHeight="1" x14ac:dyDescent="0.15">
      <c r="A78" s="17"/>
      <c r="B78" s="18"/>
      <c r="C78" s="20">
        <v>47</v>
      </c>
      <c r="D78" s="76"/>
      <c r="E78" s="78"/>
      <c r="F78" s="79"/>
      <c r="G78" s="77"/>
      <c r="H78" s="81"/>
      <c r="I78" s="84"/>
      <c r="J78" s="82"/>
      <c r="K78" s="19"/>
      <c r="L78" s="98" t="str">
        <f t="shared" si="1"/>
        <v/>
      </c>
      <c r="M78" s="19"/>
      <c r="N78" s="95" t="str">
        <f>VLOOKUP(C78,$C$32:$M147,6)&amp;"/"&amp;VLOOKUP(C78,$C$32:$M$101,7)&amp;"/"&amp;VLOOKUP(C78,$C$32:$M147,8)</f>
        <v>//</v>
      </c>
      <c r="O78" s="96" t="str">
        <f t="shared" si="0"/>
        <v>//</v>
      </c>
    </row>
    <row r="79" spans="1:15" ht="15" customHeight="1" x14ac:dyDescent="0.15">
      <c r="A79" s="17"/>
      <c r="B79" s="18"/>
      <c r="C79" s="20">
        <v>48</v>
      </c>
      <c r="D79" s="76"/>
      <c r="E79" s="78"/>
      <c r="F79" s="79"/>
      <c r="G79" s="77"/>
      <c r="H79" s="81"/>
      <c r="I79" s="84"/>
      <c r="J79" s="82"/>
      <c r="K79" s="19"/>
      <c r="L79" s="98" t="str">
        <f t="shared" si="1"/>
        <v/>
      </c>
      <c r="M79" s="19"/>
      <c r="N79" s="95" t="str">
        <f>VLOOKUP(C79,$C$32:$M148,6)&amp;"/"&amp;VLOOKUP(C79,$C$32:$M$101,7)&amp;"/"&amp;VLOOKUP(C79,$C$32:$M148,8)</f>
        <v>//</v>
      </c>
      <c r="O79" s="96" t="str">
        <f t="shared" si="0"/>
        <v>//</v>
      </c>
    </row>
    <row r="80" spans="1:15" ht="15" customHeight="1" x14ac:dyDescent="0.15">
      <c r="A80" s="17"/>
      <c r="B80" s="18"/>
      <c r="C80" s="20">
        <v>49</v>
      </c>
      <c r="D80" s="75"/>
      <c r="E80" s="78"/>
      <c r="F80" s="79"/>
      <c r="G80" s="77"/>
      <c r="H80" s="81"/>
      <c r="I80" s="84"/>
      <c r="J80" s="82"/>
      <c r="K80" s="19"/>
      <c r="L80" s="98" t="str">
        <f t="shared" si="1"/>
        <v/>
      </c>
      <c r="M80" s="19"/>
      <c r="N80" s="95" t="str">
        <f>VLOOKUP(C80,$C$32:$M149,6)&amp;"/"&amp;VLOOKUP(C80,$C$32:$M$101,7)&amp;"/"&amp;VLOOKUP(C80,$C$32:$M149,8)</f>
        <v>//</v>
      </c>
      <c r="O80" s="96" t="str">
        <f t="shared" si="0"/>
        <v>//</v>
      </c>
    </row>
    <row r="81" spans="1:15" ht="15" customHeight="1" x14ac:dyDescent="0.15">
      <c r="A81" s="17"/>
      <c r="B81" s="18"/>
      <c r="C81" s="20">
        <v>50</v>
      </c>
      <c r="D81" s="76"/>
      <c r="E81" s="78"/>
      <c r="F81" s="79"/>
      <c r="G81" s="77"/>
      <c r="H81" s="81"/>
      <c r="I81" s="84"/>
      <c r="J81" s="82"/>
      <c r="K81" s="19"/>
      <c r="L81" s="98" t="str">
        <f t="shared" si="1"/>
        <v/>
      </c>
      <c r="M81" s="19"/>
      <c r="N81" s="95" t="str">
        <f>VLOOKUP(C81,$C$32:$M150,6)&amp;"/"&amp;VLOOKUP(C81,$C$32:$M$101,7)&amp;"/"&amp;VLOOKUP(C81,$C$32:$M150,8)</f>
        <v>//</v>
      </c>
      <c r="O81" s="96" t="str">
        <f t="shared" si="0"/>
        <v>//</v>
      </c>
    </row>
    <row r="82" spans="1:15" ht="15" customHeight="1" x14ac:dyDescent="0.15">
      <c r="A82" s="17"/>
      <c r="B82" s="18"/>
      <c r="C82" s="20">
        <v>51</v>
      </c>
      <c r="D82" s="76"/>
      <c r="E82" s="78"/>
      <c r="F82" s="79"/>
      <c r="G82" s="77"/>
      <c r="H82" s="81"/>
      <c r="I82" s="84"/>
      <c r="J82" s="82"/>
      <c r="K82" s="19"/>
      <c r="L82" s="98" t="str">
        <f t="shared" si="1"/>
        <v/>
      </c>
      <c r="M82" s="19"/>
      <c r="N82" s="95" t="str">
        <f>VLOOKUP(C82,$C$32:$M151,6)&amp;"/"&amp;VLOOKUP(C82,$C$32:$M$101,7)&amp;"/"&amp;VLOOKUP(C82,$C$32:$M151,8)</f>
        <v>//</v>
      </c>
      <c r="O82" s="96" t="str">
        <f t="shared" si="0"/>
        <v>//</v>
      </c>
    </row>
    <row r="83" spans="1:15" ht="15" customHeight="1" x14ac:dyDescent="0.15">
      <c r="A83" s="17"/>
      <c r="B83" s="18"/>
      <c r="C83" s="20">
        <v>52</v>
      </c>
      <c r="D83" s="75"/>
      <c r="E83" s="78"/>
      <c r="F83" s="79"/>
      <c r="G83" s="77"/>
      <c r="H83" s="81"/>
      <c r="I83" s="84"/>
      <c r="J83" s="82"/>
      <c r="K83" s="19"/>
      <c r="L83" s="98" t="str">
        <f t="shared" si="1"/>
        <v/>
      </c>
      <c r="M83" s="19"/>
      <c r="N83" s="95" t="str">
        <f>VLOOKUP(C83,$C$32:$M152,6)&amp;"/"&amp;VLOOKUP(C83,$C$32:$M$101,7)&amp;"/"&amp;VLOOKUP(C83,$C$32:$M152,8)</f>
        <v>//</v>
      </c>
      <c r="O83" s="96" t="str">
        <f t="shared" si="0"/>
        <v>//</v>
      </c>
    </row>
    <row r="84" spans="1:15" ht="15" customHeight="1" x14ac:dyDescent="0.15">
      <c r="A84" s="17"/>
      <c r="B84" s="18"/>
      <c r="C84" s="20">
        <v>53</v>
      </c>
      <c r="D84" s="76"/>
      <c r="E84" s="78"/>
      <c r="F84" s="79"/>
      <c r="G84" s="77"/>
      <c r="H84" s="81"/>
      <c r="I84" s="84"/>
      <c r="J84" s="82"/>
      <c r="K84" s="19"/>
      <c r="L84" s="98" t="str">
        <f t="shared" si="1"/>
        <v/>
      </c>
      <c r="M84" s="19"/>
      <c r="N84" s="95" t="str">
        <f>VLOOKUP(C84,$C$32:$M153,6)&amp;"/"&amp;VLOOKUP(C84,$C$32:$M$101,7)&amp;"/"&amp;VLOOKUP(C84,$C$32:$M153,8)</f>
        <v>//</v>
      </c>
      <c r="O84" s="96" t="str">
        <f t="shared" si="0"/>
        <v>//</v>
      </c>
    </row>
    <row r="85" spans="1:15" ht="15" customHeight="1" x14ac:dyDescent="0.15">
      <c r="A85" s="17"/>
      <c r="B85" s="18"/>
      <c r="C85" s="20">
        <v>54</v>
      </c>
      <c r="D85" s="76"/>
      <c r="E85" s="78"/>
      <c r="F85" s="79"/>
      <c r="G85" s="77"/>
      <c r="H85" s="81"/>
      <c r="I85" s="84"/>
      <c r="J85" s="82"/>
      <c r="K85" s="19"/>
      <c r="L85" s="98" t="str">
        <f t="shared" si="1"/>
        <v/>
      </c>
      <c r="M85" s="19"/>
      <c r="N85" s="95" t="str">
        <f>VLOOKUP(C85,$C$32:$M154,6)&amp;"/"&amp;VLOOKUP(C85,$C$32:$M$101,7)&amp;"/"&amp;VLOOKUP(C85,$C$32:$M154,8)</f>
        <v>//</v>
      </c>
      <c r="O85" s="96" t="str">
        <f t="shared" si="0"/>
        <v>//</v>
      </c>
    </row>
    <row r="86" spans="1:15" ht="15" customHeight="1" x14ac:dyDescent="0.15">
      <c r="A86" s="17"/>
      <c r="B86" s="18"/>
      <c r="C86" s="20">
        <v>55</v>
      </c>
      <c r="D86" s="75"/>
      <c r="E86" s="78"/>
      <c r="F86" s="79"/>
      <c r="G86" s="77"/>
      <c r="H86" s="81"/>
      <c r="I86" s="84"/>
      <c r="J86" s="82"/>
      <c r="K86" s="19"/>
      <c r="L86" s="98" t="str">
        <f t="shared" si="1"/>
        <v/>
      </c>
      <c r="M86" s="19"/>
      <c r="N86" s="95" t="str">
        <f>VLOOKUP(C86,$C$32:$M155,6)&amp;"/"&amp;VLOOKUP(C86,$C$32:$M$101,7)&amp;"/"&amp;VLOOKUP(C86,$C$32:$M155,8)</f>
        <v>//</v>
      </c>
      <c r="O86" s="96" t="str">
        <f t="shared" si="0"/>
        <v>//</v>
      </c>
    </row>
    <row r="87" spans="1:15" ht="15" customHeight="1" x14ac:dyDescent="0.15">
      <c r="A87" s="17"/>
      <c r="B87" s="18"/>
      <c r="C87" s="20">
        <v>56</v>
      </c>
      <c r="D87" s="76"/>
      <c r="E87" s="78"/>
      <c r="F87" s="79"/>
      <c r="G87" s="77"/>
      <c r="H87" s="81"/>
      <c r="I87" s="84"/>
      <c r="J87" s="82"/>
      <c r="K87" s="19"/>
      <c r="L87" s="98" t="str">
        <f t="shared" si="1"/>
        <v/>
      </c>
      <c r="M87" s="19"/>
      <c r="N87" s="95" t="str">
        <f>VLOOKUP(C87,$C$32:$M156,6)&amp;"/"&amp;VLOOKUP(C87,$C$32:$M$101,7)&amp;"/"&amp;VLOOKUP(C87,$C$32:$M156,8)</f>
        <v>//</v>
      </c>
      <c r="O87" s="96" t="str">
        <f t="shared" si="0"/>
        <v>//</v>
      </c>
    </row>
    <row r="88" spans="1:15" ht="15" customHeight="1" x14ac:dyDescent="0.15">
      <c r="A88" s="17"/>
      <c r="B88" s="18"/>
      <c r="C88" s="20">
        <v>57</v>
      </c>
      <c r="D88" s="76"/>
      <c r="E88" s="78"/>
      <c r="F88" s="79"/>
      <c r="G88" s="77"/>
      <c r="H88" s="81"/>
      <c r="I88" s="84"/>
      <c r="J88" s="82"/>
      <c r="K88" s="19"/>
      <c r="L88" s="98" t="str">
        <f t="shared" si="1"/>
        <v/>
      </c>
      <c r="M88" s="19"/>
      <c r="N88" s="95" t="str">
        <f>VLOOKUP(C88,$C$32:$M157,6)&amp;"/"&amp;VLOOKUP(C88,$C$32:$M$101,7)&amp;"/"&amp;VLOOKUP(C88,$C$32:$M157,8)</f>
        <v>//</v>
      </c>
      <c r="O88" s="96" t="str">
        <f t="shared" si="0"/>
        <v>//</v>
      </c>
    </row>
    <row r="89" spans="1:15" ht="15" customHeight="1" x14ac:dyDescent="0.15">
      <c r="A89" s="17"/>
      <c r="B89" s="18"/>
      <c r="C89" s="20">
        <v>58</v>
      </c>
      <c r="D89" s="75"/>
      <c r="E89" s="78"/>
      <c r="F89" s="79"/>
      <c r="G89" s="77"/>
      <c r="H89" s="81"/>
      <c r="I89" s="84"/>
      <c r="J89" s="82"/>
      <c r="K89" s="19"/>
      <c r="L89" s="98" t="str">
        <f t="shared" si="1"/>
        <v/>
      </c>
      <c r="M89" s="19"/>
      <c r="N89" s="95" t="str">
        <f>VLOOKUP(C89,$C$32:$M158,6)&amp;"/"&amp;VLOOKUP(C89,$C$32:$M$101,7)&amp;"/"&amp;VLOOKUP(C89,$C$32:$M158,8)</f>
        <v>//</v>
      </c>
      <c r="O89" s="96" t="str">
        <f t="shared" si="0"/>
        <v>//</v>
      </c>
    </row>
    <row r="90" spans="1:15" ht="15" customHeight="1" x14ac:dyDescent="0.15">
      <c r="A90" s="17"/>
      <c r="B90" s="18"/>
      <c r="C90" s="20">
        <v>59</v>
      </c>
      <c r="D90" s="76"/>
      <c r="E90" s="78"/>
      <c r="F90" s="79"/>
      <c r="G90" s="77"/>
      <c r="H90" s="81"/>
      <c r="I90" s="84"/>
      <c r="J90" s="82"/>
      <c r="K90" s="19"/>
      <c r="L90" s="98" t="str">
        <f t="shared" si="1"/>
        <v/>
      </c>
      <c r="M90" s="19"/>
      <c r="N90" s="95" t="str">
        <f>VLOOKUP(C90,$C$32:$M159,6)&amp;"/"&amp;VLOOKUP(C90,$C$32:$M$101,7)&amp;"/"&amp;VLOOKUP(C90,$C$32:$M159,8)</f>
        <v>//</v>
      </c>
      <c r="O90" s="96" t="str">
        <f t="shared" si="0"/>
        <v>//</v>
      </c>
    </row>
    <row r="91" spans="1:15" ht="15" customHeight="1" x14ac:dyDescent="0.15">
      <c r="A91" s="17"/>
      <c r="B91" s="18"/>
      <c r="C91" s="20">
        <v>60</v>
      </c>
      <c r="D91" s="76"/>
      <c r="E91" s="78"/>
      <c r="F91" s="79"/>
      <c r="G91" s="77"/>
      <c r="H91" s="81"/>
      <c r="I91" s="84"/>
      <c r="J91" s="82"/>
      <c r="K91" s="19"/>
      <c r="L91" s="98" t="str">
        <f t="shared" si="1"/>
        <v/>
      </c>
      <c r="M91" s="19"/>
      <c r="N91" s="95" t="str">
        <f>VLOOKUP(C91,$C$32:$M160,6)&amp;"/"&amp;VLOOKUP(C91,$C$32:$M$101,7)&amp;"/"&amp;VLOOKUP(C91,$C$32:$M160,8)</f>
        <v>//</v>
      </c>
      <c r="O91" s="96" t="str">
        <f t="shared" si="0"/>
        <v>//</v>
      </c>
    </row>
    <row r="92" spans="1:15" ht="15" customHeight="1" x14ac:dyDescent="0.15">
      <c r="A92" s="17"/>
      <c r="B92" s="18"/>
      <c r="C92" s="20">
        <v>61</v>
      </c>
      <c r="D92" s="75"/>
      <c r="E92" s="78"/>
      <c r="F92" s="79"/>
      <c r="G92" s="77"/>
      <c r="H92" s="81"/>
      <c r="I92" s="84"/>
      <c r="J92" s="82"/>
      <c r="K92" s="19"/>
      <c r="L92" s="98" t="str">
        <f t="shared" si="1"/>
        <v/>
      </c>
      <c r="M92" s="19"/>
      <c r="N92" s="95" t="str">
        <f>VLOOKUP(C92,$C$32:$M161,6)&amp;"/"&amp;VLOOKUP(C92,$C$32:$M$101,7)&amp;"/"&amp;VLOOKUP(C92,$C$32:$M161,8)</f>
        <v>//</v>
      </c>
      <c r="O92" s="96" t="str">
        <f t="shared" si="0"/>
        <v>//</v>
      </c>
    </row>
    <row r="93" spans="1:15" ht="15" customHeight="1" x14ac:dyDescent="0.15">
      <c r="A93" s="17"/>
      <c r="B93" s="18"/>
      <c r="C93" s="20">
        <v>62</v>
      </c>
      <c r="D93" s="76"/>
      <c r="E93" s="78"/>
      <c r="F93" s="79"/>
      <c r="G93" s="77"/>
      <c r="H93" s="81"/>
      <c r="I93" s="84"/>
      <c r="J93" s="82"/>
      <c r="K93" s="19"/>
      <c r="L93" s="98" t="str">
        <f t="shared" si="1"/>
        <v/>
      </c>
      <c r="M93" s="19"/>
      <c r="N93" s="95" t="str">
        <f>VLOOKUP(C93,$C$32:$M162,6)&amp;"/"&amp;VLOOKUP(C93,$C$32:$M$101,7)&amp;"/"&amp;VLOOKUP(C93,$C$32:$M162,8)</f>
        <v>//</v>
      </c>
      <c r="O93" s="96" t="str">
        <f t="shared" si="0"/>
        <v>//</v>
      </c>
    </row>
    <row r="94" spans="1:15" ht="15" customHeight="1" x14ac:dyDescent="0.15">
      <c r="A94" s="17"/>
      <c r="B94" s="18"/>
      <c r="C94" s="20">
        <v>63</v>
      </c>
      <c r="D94" s="76"/>
      <c r="E94" s="78"/>
      <c r="F94" s="79"/>
      <c r="G94" s="77"/>
      <c r="H94" s="81"/>
      <c r="I94" s="84"/>
      <c r="J94" s="82"/>
      <c r="K94" s="19"/>
      <c r="L94" s="98" t="str">
        <f t="shared" si="1"/>
        <v/>
      </c>
      <c r="M94" s="19"/>
      <c r="N94" s="95" t="str">
        <f>VLOOKUP(C94,$C$32:$M163,6)&amp;"/"&amp;VLOOKUP(C94,$C$32:$M$101,7)&amp;"/"&amp;VLOOKUP(C94,$C$32:$M163,8)</f>
        <v>//</v>
      </c>
      <c r="O94" s="96" t="str">
        <f t="shared" si="0"/>
        <v>//</v>
      </c>
    </row>
    <row r="95" spans="1:15" ht="15" customHeight="1" x14ac:dyDescent="0.15">
      <c r="A95" s="17"/>
      <c r="B95" s="18"/>
      <c r="C95" s="20">
        <v>64</v>
      </c>
      <c r="D95" s="75"/>
      <c r="E95" s="78"/>
      <c r="F95" s="79"/>
      <c r="G95" s="77"/>
      <c r="H95" s="81"/>
      <c r="I95" s="84"/>
      <c r="J95" s="82"/>
      <c r="K95" s="19"/>
      <c r="L95" s="98" t="str">
        <f t="shared" si="1"/>
        <v/>
      </c>
      <c r="M95" s="19"/>
      <c r="N95" s="95" t="str">
        <f>VLOOKUP(C95,$C$32:$M164,6)&amp;"/"&amp;VLOOKUP(C95,$C$32:$M$101,7)&amp;"/"&amp;VLOOKUP(C95,$C$32:$M164,8)</f>
        <v>//</v>
      </c>
      <c r="O95" s="96" t="str">
        <f t="shared" si="0"/>
        <v>//</v>
      </c>
    </row>
    <row r="96" spans="1:15" ht="15" customHeight="1" x14ac:dyDescent="0.15">
      <c r="A96" s="17"/>
      <c r="B96" s="18"/>
      <c r="C96" s="20">
        <v>65</v>
      </c>
      <c r="D96" s="76"/>
      <c r="E96" s="78"/>
      <c r="F96" s="79"/>
      <c r="G96" s="77"/>
      <c r="H96" s="81"/>
      <c r="I96" s="84"/>
      <c r="J96" s="82"/>
      <c r="K96" s="19"/>
      <c r="L96" s="98" t="str">
        <f t="shared" si="1"/>
        <v/>
      </c>
      <c r="M96" s="19"/>
      <c r="N96" s="95" t="str">
        <f>VLOOKUP(C96,$C$32:$M165,6)&amp;"/"&amp;VLOOKUP(C96,$C$32:$M$101,7)&amp;"/"&amp;VLOOKUP(C96,$C$32:$M165,8)</f>
        <v>//</v>
      </c>
      <c r="O96" s="96" t="str">
        <f t="shared" si="0"/>
        <v>//</v>
      </c>
    </row>
    <row r="97" spans="1:15" ht="15" customHeight="1" x14ac:dyDescent="0.15">
      <c r="A97" s="17"/>
      <c r="B97" s="18"/>
      <c r="C97" s="20">
        <v>66</v>
      </c>
      <c r="D97" s="76"/>
      <c r="E97" s="78"/>
      <c r="F97" s="79"/>
      <c r="G97" s="77"/>
      <c r="H97" s="81"/>
      <c r="I97" s="84"/>
      <c r="J97" s="82"/>
      <c r="K97" s="19"/>
      <c r="L97" s="98" t="str">
        <f t="shared" si="1"/>
        <v/>
      </c>
      <c r="M97" s="19"/>
      <c r="N97" s="95" t="str">
        <f>VLOOKUP(C97,$C$32:$M166,6)&amp;"/"&amp;VLOOKUP(C97,$C$32:$M$101,7)&amp;"/"&amp;VLOOKUP(C97,$C$32:$M166,8)</f>
        <v>//</v>
      </c>
      <c r="O97" s="96" t="str">
        <f>+N97</f>
        <v>//</v>
      </c>
    </row>
    <row r="98" spans="1:15" ht="15" customHeight="1" x14ac:dyDescent="0.15">
      <c r="A98" s="17"/>
      <c r="B98" s="18"/>
      <c r="C98" s="20">
        <v>67</v>
      </c>
      <c r="D98" s="75"/>
      <c r="E98" s="78"/>
      <c r="F98" s="79"/>
      <c r="G98" s="77"/>
      <c r="H98" s="81"/>
      <c r="I98" s="84"/>
      <c r="J98" s="82"/>
      <c r="K98" s="19"/>
      <c r="L98" s="98" t="str">
        <f>IF(O98="//","",INT(DAYS360(O98,$N$5)/360))</f>
        <v/>
      </c>
      <c r="M98" s="19"/>
      <c r="N98" s="95" t="str">
        <f>VLOOKUP(C98,$C$32:$M167,6)&amp;"/"&amp;VLOOKUP(C98,$C$32:$M$101,7)&amp;"/"&amp;VLOOKUP(C98,$C$32:$M167,8)</f>
        <v>//</v>
      </c>
      <c r="O98" s="96" t="str">
        <f>+N98</f>
        <v>//</v>
      </c>
    </row>
    <row r="99" spans="1:15" ht="15" customHeight="1" x14ac:dyDescent="0.15">
      <c r="A99" s="17"/>
      <c r="B99" s="18"/>
      <c r="C99" s="20">
        <v>68</v>
      </c>
      <c r="D99" s="76"/>
      <c r="E99" s="78"/>
      <c r="F99" s="79"/>
      <c r="G99" s="77"/>
      <c r="H99" s="81"/>
      <c r="I99" s="84"/>
      <c r="J99" s="82"/>
      <c r="K99" s="19"/>
      <c r="L99" s="98" t="str">
        <f>IF(O99="//","",INT(DAYS360(O99,$N$5)/360))</f>
        <v/>
      </c>
      <c r="M99" s="19"/>
      <c r="N99" s="95" t="str">
        <f>VLOOKUP(C99,$C$32:$M168,6)&amp;"/"&amp;VLOOKUP(C99,$C$32:$M$101,7)&amp;"/"&amp;VLOOKUP(C99,$C$32:$M168,8)</f>
        <v>//</v>
      </c>
      <c r="O99" s="96" t="str">
        <f>+N99</f>
        <v>//</v>
      </c>
    </row>
    <row r="100" spans="1:15" ht="15" customHeight="1" x14ac:dyDescent="0.15">
      <c r="A100" s="17"/>
      <c r="B100" s="18"/>
      <c r="C100" s="20">
        <v>69</v>
      </c>
      <c r="D100" s="76"/>
      <c r="E100" s="78"/>
      <c r="F100" s="79"/>
      <c r="G100" s="77"/>
      <c r="H100" s="81"/>
      <c r="I100" s="84"/>
      <c r="J100" s="82"/>
      <c r="K100" s="19"/>
      <c r="L100" s="98" t="str">
        <f>IF(O100="//","",INT(DAYS360(O100,$N$5)/360))</f>
        <v/>
      </c>
      <c r="M100" s="19"/>
      <c r="N100" s="95" t="str">
        <f>VLOOKUP(C100,$C$32:$M169,6)&amp;"/"&amp;VLOOKUP(C100,$C$32:$M$101,7)&amp;"/"&amp;VLOOKUP(C100,$C$32:$M169,8)</f>
        <v>//</v>
      </c>
      <c r="O100" s="96" t="str">
        <f>+N100</f>
        <v>//</v>
      </c>
    </row>
    <row r="101" spans="1:15" ht="15" customHeight="1" x14ac:dyDescent="0.15">
      <c r="A101" s="17"/>
      <c r="B101" s="18"/>
      <c r="C101" s="20">
        <v>70</v>
      </c>
      <c r="D101" s="76"/>
      <c r="E101" s="78"/>
      <c r="F101" s="79"/>
      <c r="G101" s="77"/>
      <c r="H101" s="81"/>
      <c r="I101" s="84"/>
      <c r="J101" s="82"/>
      <c r="K101" s="19"/>
      <c r="L101" s="98" t="str">
        <f>IF(O101="//","",INT(DAYS360(O101,$N$5)/360))</f>
        <v/>
      </c>
      <c r="M101" s="19"/>
      <c r="N101" s="95" t="str">
        <f>VLOOKUP(C101,$C$32:$M170,6)&amp;"/"&amp;VLOOKUP(C101,$C$32:$M$101,7)&amp;"/"&amp;VLOOKUP(C101,$C$32:$M170,8)</f>
        <v>//</v>
      </c>
      <c r="O101" s="96" t="str">
        <f>+N101</f>
        <v>//</v>
      </c>
    </row>
    <row r="102" spans="1:15" x14ac:dyDescent="0.15"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</row>
    <row r="103" spans="1:15" x14ac:dyDescent="0.15"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</row>
    <row r="104" spans="1:15" s="71" customFormat="1" x14ac:dyDescent="0.15">
      <c r="B104" s="99"/>
      <c r="C104" s="100"/>
      <c r="D104" s="100">
        <v>1994</v>
      </c>
      <c r="E104" s="100">
        <v>1</v>
      </c>
      <c r="F104" s="100">
        <v>1</v>
      </c>
      <c r="G104" s="100">
        <v>15</v>
      </c>
      <c r="H104" s="101" t="s">
        <v>336</v>
      </c>
      <c r="I104" s="100" t="s">
        <v>96</v>
      </c>
      <c r="J104" s="100"/>
      <c r="K104" s="100" t="s">
        <v>64</v>
      </c>
      <c r="L104" s="100"/>
      <c r="M104" s="102" t="s">
        <v>29</v>
      </c>
      <c r="N104" s="99"/>
      <c r="O104" s="99"/>
    </row>
    <row r="105" spans="1:15" s="71" customFormat="1" x14ac:dyDescent="0.15">
      <c r="B105" s="99"/>
      <c r="C105" s="100"/>
      <c r="D105" s="100">
        <v>1995</v>
      </c>
      <c r="E105" s="100">
        <v>2</v>
      </c>
      <c r="F105" s="100">
        <v>2</v>
      </c>
      <c r="G105" s="100">
        <v>16</v>
      </c>
      <c r="H105" s="101" t="s">
        <v>337</v>
      </c>
      <c r="I105" s="100" t="s">
        <v>97</v>
      </c>
      <c r="J105" s="100"/>
      <c r="K105" s="100" t="s">
        <v>65</v>
      </c>
      <c r="L105" s="100"/>
      <c r="M105" s="100" t="s">
        <v>66</v>
      </c>
      <c r="N105" s="99"/>
      <c r="O105" s="99"/>
    </row>
    <row r="106" spans="1:15" s="71" customFormat="1" x14ac:dyDescent="0.15">
      <c r="B106" s="99"/>
      <c r="C106" s="100"/>
      <c r="D106" s="100">
        <v>1996</v>
      </c>
      <c r="E106" s="100">
        <v>3</v>
      </c>
      <c r="F106" s="100">
        <v>3</v>
      </c>
      <c r="G106" s="100">
        <v>17</v>
      </c>
      <c r="H106" s="101" t="s">
        <v>338</v>
      </c>
      <c r="I106" s="100" t="s">
        <v>98</v>
      </c>
      <c r="J106" s="100"/>
      <c r="K106" s="100"/>
      <c r="L106" s="100"/>
      <c r="M106" s="102" t="s">
        <v>67</v>
      </c>
      <c r="N106" s="99"/>
      <c r="O106" s="99"/>
    </row>
    <row r="107" spans="1:15" s="71" customFormat="1" x14ac:dyDescent="0.15">
      <c r="B107" s="99"/>
      <c r="C107" s="100"/>
      <c r="D107" s="100">
        <v>1997</v>
      </c>
      <c r="E107" s="100">
        <v>4</v>
      </c>
      <c r="F107" s="100">
        <v>4</v>
      </c>
      <c r="G107" s="100">
        <v>18</v>
      </c>
      <c r="H107" s="100"/>
      <c r="I107" s="100" t="s">
        <v>99</v>
      </c>
      <c r="J107" s="100"/>
      <c r="K107" s="100"/>
      <c r="L107" s="100"/>
      <c r="M107" s="102" t="s">
        <v>68</v>
      </c>
      <c r="N107" s="99"/>
      <c r="O107" s="99"/>
    </row>
    <row r="108" spans="1:15" s="71" customFormat="1" x14ac:dyDescent="0.15">
      <c r="B108" s="99"/>
      <c r="C108" s="100"/>
      <c r="D108" s="100">
        <v>1998</v>
      </c>
      <c r="E108" s="100">
        <v>5</v>
      </c>
      <c r="F108" s="100">
        <v>5</v>
      </c>
      <c r="G108" s="100"/>
      <c r="H108" s="100"/>
      <c r="I108" s="100" t="s">
        <v>100</v>
      </c>
      <c r="J108" s="100"/>
      <c r="K108" s="100"/>
      <c r="L108" s="100"/>
      <c r="M108" s="102" t="s">
        <v>69</v>
      </c>
      <c r="N108" s="99"/>
      <c r="O108" s="99"/>
    </row>
    <row r="109" spans="1:15" s="71" customFormat="1" x14ac:dyDescent="0.15">
      <c r="B109" s="99"/>
      <c r="C109" s="100"/>
      <c r="D109" s="100">
        <v>1999</v>
      </c>
      <c r="E109" s="100">
        <v>6</v>
      </c>
      <c r="F109" s="100">
        <v>6</v>
      </c>
      <c r="G109" s="100"/>
      <c r="H109" s="100"/>
      <c r="I109" s="100" t="s">
        <v>325</v>
      </c>
      <c r="J109" s="100"/>
      <c r="K109" s="100"/>
      <c r="L109" s="100"/>
      <c r="M109" s="102" t="s">
        <v>305</v>
      </c>
      <c r="N109" s="99"/>
      <c r="O109" s="99"/>
    </row>
    <row r="110" spans="1:15" s="71" customFormat="1" x14ac:dyDescent="0.15">
      <c r="B110" s="99"/>
      <c r="C110" s="100"/>
      <c r="D110" s="100">
        <v>2000</v>
      </c>
      <c r="E110" s="100">
        <v>7</v>
      </c>
      <c r="F110" s="100">
        <v>7</v>
      </c>
      <c r="G110" s="100"/>
      <c r="H110" s="100"/>
      <c r="I110" s="100" t="s">
        <v>101</v>
      </c>
      <c r="J110" s="100"/>
      <c r="K110" s="100"/>
      <c r="L110" s="100"/>
      <c r="M110" s="102" t="s">
        <v>70</v>
      </c>
      <c r="N110" s="99"/>
      <c r="O110" s="99"/>
    </row>
    <row r="111" spans="1:15" s="71" customFormat="1" x14ac:dyDescent="0.15">
      <c r="B111" s="99"/>
      <c r="C111" s="100"/>
      <c r="D111" s="100">
        <v>2001</v>
      </c>
      <c r="E111" s="100">
        <v>8</v>
      </c>
      <c r="F111" s="100">
        <v>8</v>
      </c>
      <c r="G111" s="100"/>
      <c r="H111" s="100"/>
      <c r="I111" s="100" t="s">
        <v>102</v>
      </c>
      <c r="J111" s="100"/>
      <c r="K111" s="100"/>
      <c r="L111" s="100"/>
      <c r="M111" s="102" t="s">
        <v>71</v>
      </c>
      <c r="N111" s="99"/>
      <c r="O111" s="99"/>
    </row>
    <row r="112" spans="1:15" s="71" customFormat="1" x14ac:dyDescent="0.15">
      <c r="B112" s="99"/>
      <c r="C112" s="100"/>
      <c r="D112" s="100">
        <v>2002</v>
      </c>
      <c r="E112" s="100">
        <v>9</v>
      </c>
      <c r="F112" s="100">
        <v>9</v>
      </c>
      <c r="G112" s="100"/>
      <c r="H112" s="100"/>
      <c r="I112" s="100" t="s">
        <v>103</v>
      </c>
      <c r="J112" s="100"/>
      <c r="K112" s="100"/>
      <c r="L112" s="100"/>
      <c r="M112" s="100"/>
      <c r="N112" s="99"/>
      <c r="O112" s="99"/>
    </row>
    <row r="113" spans="2:15" s="71" customFormat="1" x14ac:dyDescent="0.15">
      <c r="B113" s="99"/>
      <c r="C113" s="100"/>
      <c r="D113" s="100">
        <v>2003</v>
      </c>
      <c r="E113" s="100">
        <v>10</v>
      </c>
      <c r="F113" s="100">
        <v>10</v>
      </c>
      <c r="G113" s="100"/>
      <c r="H113" s="100"/>
      <c r="I113" s="100" t="s">
        <v>104</v>
      </c>
      <c r="J113" s="100"/>
      <c r="K113" s="100"/>
      <c r="L113" s="100"/>
      <c r="M113" s="100"/>
      <c r="N113" s="99"/>
      <c r="O113" s="99"/>
    </row>
    <row r="114" spans="2:15" s="71" customFormat="1" x14ac:dyDescent="0.15">
      <c r="B114" s="99"/>
      <c r="C114" s="100"/>
      <c r="D114" s="100">
        <v>2004</v>
      </c>
      <c r="E114" s="100">
        <v>11</v>
      </c>
      <c r="F114" s="100">
        <v>11</v>
      </c>
      <c r="G114" s="100"/>
      <c r="H114" s="100"/>
      <c r="I114" s="100" t="s">
        <v>105</v>
      </c>
      <c r="J114" s="100"/>
      <c r="K114" s="100"/>
      <c r="L114" s="100"/>
      <c r="M114" s="100"/>
      <c r="N114" s="99"/>
      <c r="O114" s="99"/>
    </row>
    <row r="115" spans="2:15" s="71" customFormat="1" x14ac:dyDescent="0.15">
      <c r="B115" s="99"/>
      <c r="C115" s="100"/>
      <c r="D115" s="100">
        <v>2005</v>
      </c>
      <c r="E115" s="100">
        <v>12</v>
      </c>
      <c r="F115" s="100">
        <v>12</v>
      </c>
      <c r="G115" s="100"/>
      <c r="H115" s="100"/>
      <c r="I115" s="100" t="s">
        <v>106</v>
      </c>
      <c r="J115" s="100"/>
      <c r="K115" s="100"/>
      <c r="L115" s="100"/>
      <c r="M115" s="100"/>
      <c r="N115" s="99"/>
      <c r="O115" s="99"/>
    </row>
    <row r="116" spans="2:15" s="71" customFormat="1" x14ac:dyDescent="0.15">
      <c r="B116" s="99"/>
      <c r="C116" s="100"/>
      <c r="D116" s="100">
        <v>2006</v>
      </c>
      <c r="E116" s="100"/>
      <c r="F116" s="100">
        <v>13</v>
      </c>
      <c r="G116" s="100"/>
      <c r="H116" s="100"/>
      <c r="I116" s="100" t="s">
        <v>107</v>
      </c>
      <c r="J116" s="100"/>
      <c r="K116" s="100"/>
      <c r="L116" s="100"/>
      <c r="M116" s="100"/>
      <c r="N116" s="99"/>
      <c r="O116" s="99"/>
    </row>
    <row r="117" spans="2:15" s="71" customFormat="1" x14ac:dyDescent="0.15">
      <c r="B117" s="99"/>
      <c r="C117" s="100"/>
      <c r="D117" s="100">
        <v>2007</v>
      </c>
      <c r="E117" s="100"/>
      <c r="F117" s="100">
        <v>14</v>
      </c>
      <c r="G117" s="100"/>
      <c r="H117" s="100"/>
      <c r="I117" s="100" t="s">
        <v>108</v>
      </c>
      <c r="J117" s="100"/>
      <c r="K117" s="100"/>
      <c r="L117" s="100"/>
      <c r="M117" s="100"/>
      <c r="N117" s="99"/>
      <c r="O117" s="99"/>
    </row>
    <row r="118" spans="2:15" s="71" customFormat="1" x14ac:dyDescent="0.15">
      <c r="B118" s="99"/>
      <c r="C118" s="100"/>
      <c r="D118" s="100">
        <v>2008</v>
      </c>
      <c r="E118" s="100"/>
      <c r="F118" s="100">
        <v>15</v>
      </c>
      <c r="G118" s="100"/>
      <c r="H118" s="100"/>
      <c r="I118" s="100" t="s">
        <v>109</v>
      </c>
      <c r="J118" s="100"/>
      <c r="K118" s="100"/>
      <c r="L118" s="100"/>
      <c r="M118" s="100"/>
      <c r="N118" s="99"/>
      <c r="O118" s="99"/>
    </row>
    <row r="119" spans="2:15" s="71" customFormat="1" x14ac:dyDescent="0.15">
      <c r="B119" s="99"/>
      <c r="C119" s="100"/>
      <c r="D119" s="100">
        <v>2009</v>
      </c>
      <c r="E119" s="100"/>
      <c r="F119" s="100">
        <v>16</v>
      </c>
      <c r="G119" s="100"/>
      <c r="H119" s="100"/>
      <c r="I119" s="100" t="s">
        <v>110</v>
      </c>
      <c r="J119" s="100"/>
      <c r="K119" s="100"/>
      <c r="L119" s="100"/>
      <c r="M119" s="100"/>
      <c r="N119" s="99"/>
      <c r="O119" s="99"/>
    </row>
    <row r="120" spans="2:15" s="71" customFormat="1" x14ac:dyDescent="0.15">
      <c r="B120" s="99"/>
      <c r="C120" s="100"/>
      <c r="D120" s="100">
        <v>2010</v>
      </c>
      <c r="E120" s="100"/>
      <c r="F120" s="100">
        <v>17</v>
      </c>
      <c r="G120" s="100"/>
      <c r="H120" s="100"/>
      <c r="I120" s="100" t="s">
        <v>111</v>
      </c>
      <c r="J120" s="100"/>
      <c r="K120" s="100"/>
      <c r="L120" s="100"/>
      <c r="M120" s="100"/>
      <c r="N120" s="99"/>
      <c r="O120" s="99"/>
    </row>
    <row r="121" spans="2:15" s="71" customFormat="1" x14ac:dyDescent="0.15">
      <c r="B121" s="99"/>
      <c r="C121" s="100"/>
      <c r="D121" s="100">
        <v>2011</v>
      </c>
      <c r="E121" s="100"/>
      <c r="F121" s="100">
        <v>18</v>
      </c>
      <c r="G121" s="100"/>
      <c r="H121" s="100"/>
      <c r="I121" s="100" t="s">
        <v>112</v>
      </c>
      <c r="J121" s="100"/>
      <c r="K121" s="100"/>
      <c r="L121" s="100"/>
      <c r="M121" s="100"/>
      <c r="N121" s="99"/>
      <c r="O121" s="99"/>
    </row>
    <row r="122" spans="2:15" s="71" customFormat="1" x14ac:dyDescent="0.15">
      <c r="B122" s="99"/>
      <c r="C122" s="100"/>
      <c r="D122" s="100">
        <v>2012</v>
      </c>
      <c r="E122" s="100"/>
      <c r="F122" s="100">
        <v>19</v>
      </c>
      <c r="G122" s="100"/>
      <c r="H122" s="100"/>
      <c r="I122" s="100" t="s">
        <v>113</v>
      </c>
      <c r="J122" s="100"/>
      <c r="K122" s="100"/>
      <c r="L122" s="100"/>
      <c r="M122" s="100"/>
      <c r="N122" s="99"/>
      <c r="O122" s="99"/>
    </row>
    <row r="123" spans="2:15" s="71" customFormat="1" x14ac:dyDescent="0.15">
      <c r="B123" s="99"/>
      <c r="C123" s="100"/>
      <c r="D123" s="100">
        <v>2013</v>
      </c>
      <c r="E123" s="100"/>
      <c r="F123" s="100">
        <v>20</v>
      </c>
      <c r="G123" s="100"/>
      <c r="H123" s="100"/>
      <c r="I123" s="100" t="s">
        <v>114</v>
      </c>
      <c r="J123" s="100"/>
      <c r="K123" s="100"/>
      <c r="L123" s="100"/>
      <c r="M123" s="100"/>
      <c r="N123" s="99"/>
      <c r="O123" s="99"/>
    </row>
    <row r="124" spans="2:15" s="71" customFormat="1" x14ac:dyDescent="0.15">
      <c r="B124" s="99"/>
      <c r="C124" s="100"/>
      <c r="D124" s="100">
        <v>2014</v>
      </c>
      <c r="E124" s="100"/>
      <c r="F124" s="100">
        <v>21</v>
      </c>
      <c r="G124" s="100"/>
      <c r="H124" s="100"/>
      <c r="I124" s="100" t="s">
        <v>115</v>
      </c>
      <c r="J124" s="100"/>
      <c r="K124" s="100"/>
      <c r="L124" s="100"/>
      <c r="M124" s="100"/>
      <c r="N124" s="99"/>
      <c r="O124" s="99"/>
    </row>
    <row r="125" spans="2:15" s="71" customFormat="1" x14ac:dyDescent="0.15">
      <c r="B125" s="99"/>
      <c r="C125" s="100"/>
      <c r="D125" s="100">
        <v>2015</v>
      </c>
      <c r="E125" s="100"/>
      <c r="F125" s="100">
        <v>22</v>
      </c>
      <c r="G125" s="100"/>
      <c r="H125" s="100"/>
      <c r="I125" s="100" t="s">
        <v>119</v>
      </c>
      <c r="J125" s="100"/>
      <c r="K125" s="100"/>
      <c r="L125" s="100"/>
      <c r="M125" s="100"/>
      <c r="N125" s="99"/>
      <c r="O125" s="99"/>
    </row>
    <row r="126" spans="2:15" s="71" customFormat="1" x14ac:dyDescent="0.15">
      <c r="B126" s="99"/>
      <c r="C126" s="100"/>
      <c r="D126" s="100">
        <v>2016</v>
      </c>
      <c r="E126" s="100"/>
      <c r="F126" s="100">
        <v>23</v>
      </c>
      <c r="G126" s="100"/>
      <c r="H126" s="100"/>
      <c r="I126" s="100" t="s">
        <v>116</v>
      </c>
      <c r="J126" s="100"/>
      <c r="K126" s="100"/>
      <c r="L126" s="100"/>
      <c r="M126" s="100"/>
      <c r="N126" s="99"/>
      <c r="O126" s="99"/>
    </row>
    <row r="127" spans="2:15" s="71" customFormat="1" x14ac:dyDescent="0.15">
      <c r="B127" s="99"/>
      <c r="C127" s="100"/>
      <c r="D127" s="100">
        <v>2017</v>
      </c>
      <c r="E127" s="100"/>
      <c r="F127" s="100">
        <v>24</v>
      </c>
      <c r="G127" s="100"/>
      <c r="H127" s="100"/>
      <c r="I127" s="100" t="s">
        <v>117</v>
      </c>
      <c r="J127" s="100"/>
      <c r="K127" s="100"/>
      <c r="L127" s="100"/>
      <c r="M127" s="100"/>
      <c r="N127" s="99"/>
      <c r="O127" s="99"/>
    </row>
    <row r="128" spans="2:15" s="71" customFormat="1" x14ac:dyDescent="0.15">
      <c r="B128" s="99"/>
      <c r="C128" s="100"/>
      <c r="D128" s="100">
        <v>2018</v>
      </c>
      <c r="E128" s="100"/>
      <c r="F128" s="100">
        <v>25</v>
      </c>
      <c r="G128" s="100"/>
      <c r="H128" s="100"/>
      <c r="I128" s="100" t="s">
        <v>118</v>
      </c>
      <c r="J128" s="100"/>
      <c r="K128" s="100"/>
      <c r="L128" s="100"/>
      <c r="M128" s="100"/>
      <c r="N128" s="99"/>
      <c r="O128" s="99"/>
    </row>
    <row r="129" spans="2:15" s="71" customFormat="1" x14ac:dyDescent="0.15">
      <c r="B129" s="99"/>
      <c r="C129" s="100"/>
      <c r="D129" s="100">
        <v>2019</v>
      </c>
      <c r="E129" s="100"/>
      <c r="F129" s="100">
        <v>26</v>
      </c>
      <c r="G129" s="100"/>
      <c r="H129" s="100"/>
      <c r="I129" s="100" t="s">
        <v>122</v>
      </c>
      <c r="J129" s="100"/>
      <c r="K129" s="100"/>
      <c r="L129" s="100"/>
      <c r="M129" s="100"/>
      <c r="N129" s="99"/>
      <c r="O129" s="99"/>
    </row>
    <row r="130" spans="2:15" s="71" customFormat="1" x14ac:dyDescent="0.15">
      <c r="B130" s="99"/>
      <c r="C130" s="100"/>
      <c r="D130" s="100">
        <v>2020</v>
      </c>
      <c r="E130" s="100"/>
      <c r="F130" s="100">
        <v>27</v>
      </c>
      <c r="G130" s="100"/>
      <c r="H130" s="100"/>
      <c r="I130" s="100" t="s">
        <v>120</v>
      </c>
      <c r="J130" s="100"/>
      <c r="K130" s="100"/>
      <c r="L130" s="100"/>
      <c r="M130" s="100"/>
      <c r="N130" s="99"/>
      <c r="O130" s="99"/>
    </row>
    <row r="131" spans="2:15" s="71" customFormat="1" x14ac:dyDescent="0.15">
      <c r="B131" s="99"/>
      <c r="C131" s="100"/>
      <c r="D131" s="100">
        <v>2021</v>
      </c>
      <c r="E131" s="100"/>
      <c r="F131" s="100">
        <v>28</v>
      </c>
      <c r="G131" s="100"/>
      <c r="H131" s="100"/>
      <c r="I131" s="100" t="s">
        <v>315</v>
      </c>
      <c r="J131" s="100"/>
      <c r="K131" s="100"/>
      <c r="L131" s="100"/>
      <c r="M131" s="100"/>
      <c r="N131" s="99"/>
      <c r="O131" s="99"/>
    </row>
    <row r="132" spans="2:15" s="71" customFormat="1" x14ac:dyDescent="0.15">
      <c r="B132" s="99"/>
      <c r="C132" s="100"/>
      <c r="D132" s="100">
        <v>2022</v>
      </c>
      <c r="E132" s="100"/>
      <c r="F132" s="100">
        <v>29</v>
      </c>
      <c r="G132" s="100"/>
      <c r="H132" s="100"/>
      <c r="I132" s="100" t="s">
        <v>121</v>
      </c>
      <c r="J132" s="100"/>
      <c r="K132" s="100"/>
      <c r="L132" s="100"/>
      <c r="M132" s="100"/>
      <c r="N132" s="99"/>
      <c r="O132" s="99"/>
    </row>
    <row r="133" spans="2:15" s="71" customFormat="1" x14ac:dyDescent="0.15">
      <c r="B133" s="99"/>
      <c r="C133" s="100"/>
      <c r="D133" s="100">
        <v>2023</v>
      </c>
      <c r="E133" s="100"/>
      <c r="F133" s="100">
        <v>30</v>
      </c>
      <c r="G133" s="100"/>
      <c r="H133" s="100"/>
      <c r="I133" s="100" t="s">
        <v>123</v>
      </c>
      <c r="J133" s="100"/>
      <c r="K133" s="100"/>
      <c r="L133" s="100"/>
      <c r="M133" s="100"/>
      <c r="N133" s="99"/>
      <c r="O133" s="99"/>
    </row>
    <row r="134" spans="2:15" s="71" customFormat="1" x14ac:dyDescent="0.15">
      <c r="B134" s="99"/>
      <c r="C134" s="100"/>
      <c r="D134" s="100">
        <v>2024</v>
      </c>
      <c r="E134" s="100"/>
      <c r="F134" s="100">
        <v>31</v>
      </c>
      <c r="G134" s="100"/>
      <c r="H134" s="100"/>
      <c r="I134" s="100" t="s">
        <v>124</v>
      </c>
      <c r="J134" s="100"/>
      <c r="K134" s="100"/>
      <c r="L134" s="100"/>
      <c r="M134" s="100"/>
      <c r="N134" s="99"/>
      <c r="O134" s="99"/>
    </row>
    <row r="135" spans="2:15" s="71" customFormat="1" x14ac:dyDescent="0.15">
      <c r="B135" s="99"/>
      <c r="C135" s="100"/>
      <c r="D135" s="100">
        <v>2025</v>
      </c>
      <c r="E135" s="100"/>
      <c r="F135" s="100"/>
      <c r="G135" s="100"/>
      <c r="H135" s="100"/>
      <c r="I135" s="100" t="s">
        <v>125</v>
      </c>
      <c r="J135" s="100"/>
      <c r="K135" s="100"/>
      <c r="L135" s="100"/>
      <c r="M135" s="100"/>
      <c r="N135" s="99"/>
      <c r="O135" s="99"/>
    </row>
    <row r="136" spans="2:15" s="71" customFormat="1" x14ac:dyDescent="0.15">
      <c r="B136" s="99"/>
      <c r="C136" s="100"/>
      <c r="D136" s="100">
        <v>2026</v>
      </c>
      <c r="E136" s="100"/>
      <c r="F136" s="100"/>
      <c r="G136" s="100"/>
      <c r="H136" s="100"/>
      <c r="I136" s="100" t="s">
        <v>316</v>
      </c>
      <c r="J136" s="100"/>
      <c r="K136" s="100"/>
      <c r="L136" s="100"/>
      <c r="M136" s="100"/>
      <c r="N136" s="99"/>
      <c r="O136" s="99"/>
    </row>
    <row r="137" spans="2:15" s="71" customFormat="1" x14ac:dyDescent="0.15">
      <c r="B137" s="99"/>
      <c r="C137" s="100"/>
      <c r="D137" s="100">
        <v>2027</v>
      </c>
      <c r="E137" s="100"/>
      <c r="F137" s="100"/>
      <c r="G137" s="100"/>
      <c r="H137" s="100"/>
      <c r="I137" s="100" t="s">
        <v>126</v>
      </c>
      <c r="J137" s="100"/>
      <c r="K137" s="100"/>
      <c r="L137" s="100"/>
      <c r="M137" s="100"/>
      <c r="N137" s="99"/>
      <c r="O137" s="99"/>
    </row>
    <row r="138" spans="2:15" s="71" customFormat="1" x14ac:dyDescent="0.15">
      <c r="B138" s="99"/>
      <c r="C138" s="100"/>
      <c r="D138" s="100">
        <v>2028</v>
      </c>
      <c r="E138" s="100"/>
      <c r="F138" s="100"/>
      <c r="G138" s="100"/>
      <c r="H138" s="100"/>
      <c r="I138" s="100" t="s">
        <v>127</v>
      </c>
      <c r="J138" s="100"/>
      <c r="K138" s="100"/>
      <c r="L138" s="100"/>
      <c r="M138" s="100"/>
      <c r="N138" s="99"/>
      <c r="O138" s="99"/>
    </row>
    <row r="139" spans="2:15" s="71" customFormat="1" x14ac:dyDescent="0.15">
      <c r="B139" s="99"/>
      <c r="C139" s="100"/>
      <c r="D139" s="100">
        <v>2029</v>
      </c>
      <c r="E139" s="100"/>
      <c r="F139" s="100"/>
      <c r="G139" s="100"/>
      <c r="H139" s="100"/>
      <c r="I139" s="100" t="s">
        <v>128</v>
      </c>
      <c r="J139" s="100"/>
      <c r="K139" s="100"/>
      <c r="L139" s="100"/>
      <c r="M139" s="100"/>
      <c r="N139" s="99"/>
      <c r="O139" s="99"/>
    </row>
    <row r="140" spans="2:15" s="71" customFormat="1" x14ac:dyDescent="0.15">
      <c r="B140" s="99"/>
      <c r="C140" s="100"/>
      <c r="D140" s="100">
        <v>2030</v>
      </c>
      <c r="E140" s="100"/>
      <c r="F140" s="100"/>
      <c r="G140" s="100"/>
      <c r="H140" s="100"/>
      <c r="I140" s="100" t="s">
        <v>129</v>
      </c>
      <c r="J140" s="100"/>
      <c r="K140" s="100"/>
      <c r="L140" s="100"/>
      <c r="M140" s="100"/>
      <c r="N140" s="99"/>
      <c r="O140" s="99"/>
    </row>
    <row r="141" spans="2:15" s="71" customFormat="1" x14ac:dyDescent="0.15">
      <c r="B141" s="99"/>
      <c r="C141" s="100"/>
      <c r="D141" s="100">
        <v>2031</v>
      </c>
      <c r="E141" s="100"/>
      <c r="F141" s="100"/>
      <c r="G141" s="100"/>
      <c r="H141" s="100"/>
      <c r="I141" s="100" t="s">
        <v>130</v>
      </c>
      <c r="J141" s="100"/>
      <c r="K141" s="100"/>
      <c r="L141" s="100"/>
      <c r="M141" s="100"/>
      <c r="N141" s="99"/>
      <c r="O141" s="99"/>
    </row>
    <row r="142" spans="2:15" s="71" customFormat="1" x14ac:dyDescent="0.15">
      <c r="B142" s="99"/>
      <c r="C142" s="100"/>
      <c r="D142" s="100">
        <v>2032</v>
      </c>
      <c r="E142" s="100"/>
      <c r="F142" s="100"/>
      <c r="G142" s="100"/>
      <c r="H142" s="100"/>
      <c r="I142" s="100" t="s">
        <v>131</v>
      </c>
      <c r="J142" s="100"/>
      <c r="K142" s="100"/>
      <c r="L142" s="100"/>
      <c r="M142" s="100"/>
      <c r="N142" s="99"/>
      <c r="O142" s="99"/>
    </row>
    <row r="143" spans="2:15" s="71" customFormat="1" x14ac:dyDescent="0.15">
      <c r="B143" s="99"/>
      <c r="C143" s="100"/>
      <c r="D143" s="100">
        <v>2033</v>
      </c>
      <c r="E143" s="100"/>
      <c r="F143" s="100"/>
      <c r="G143" s="100"/>
      <c r="H143" s="100"/>
      <c r="I143" s="100" t="s">
        <v>132</v>
      </c>
      <c r="J143" s="100"/>
      <c r="K143" s="100"/>
      <c r="L143" s="100"/>
      <c r="M143" s="100"/>
      <c r="N143" s="99"/>
      <c r="O143" s="99"/>
    </row>
    <row r="144" spans="2:15" s="71" customFormat="1" x14ac:dyDescent="0.15">
      <c r="B144" s="99"/>
      <c r="C144" s="100"/>
      <c r="D144" s="100">
        <v>2034</v>
      </c>
      <c r="E144" s="100"/>
      <c r="F144" s="100"/>
      <c r="G144" s="100"/>
      <c r="H144" s="100"/>
      <c r="I144" s="100" t="s">
        <v>343</v>
      </c>
      <c r="J144" s="100"/>
      <c r="K144" s="100"/>
      <c r="L144" s="100"/>
      <c r="M144" s="100"/>
      <c r="N144" s="99"/>
      <c r="O144" s="99"/>
    </row>
    <row r="145" spans="2:15" s="71" customFormat="1" x14ac:dyDescent="0.15">
      <c r="B145" s="99"/>
      <c r="C145" s="100"/>
      <c r="D145" s="100">
        <v>2035</v>
      </c>
      <c r="E145" s="100"/>
      <c r="F145" s="100"/>
      <c r="G145" s="100"/>
      <c r="H145" s="100"/>
      <c r="I145" s="100" t="s">
        <v>344</v>
      </c>
      <c r="J145" s="100"/>
      <c r="K145" s="100"/>
      <c r="L145" s="100"/>
      <c r="M145" s="100"/>
      <c r="N145" s="99"/>
      <c r="O145" s="99"/>
    </row>
    <row r="146" spans="2:15" s="71" customFormat="1" x14ac:dyDescent="0.15">
      <c r="B146" s="99"/>
      <c r="C146" s="100"/>
      <c r="D146" s="100">
        <v>2036</v>
      </c>
      <c r="E146" s="100"/>
      <c r="F146" s="100"/>
      <c r="G146" s="100"/>
      <c r="H146" s="100"/>
      <c r="I146" s="100" t="s">
        <v>133</v>
      </c>
      <c r="J146" s="100"/>
      <c r="K146" s="100"/>
      <c r="L146" s="100"/>
      <c r="M146" s="100"/>
      <c r="N146" s="99"/>
      <c r="O146" s="99"/>
    </row>
    <row r="147" spans="2:15" s="71" customFormat="1" x14ac:dyDescent="0.15">
      <c r="B147" s="99"/>
      <c r="C147" s="100"/>
      <c r="D147" s="100">
        <v>2037</v>
      </c>
      <c r="E147" s="100"/>
      <c r="F147" s="100"/>
      <c r="G147" s="100"/>
      <c r="H147" s="100"/>
      <c r="I147" s="100" t="s">
        <v>134</v>
      </c>
      <c r="J147" s="100"/>
      <c r="K147" s="100"/>
      <c r="L147" s="100"/>
      <c r="M147" s="100"/>
      <c r="N147" s="99"/>
      <c r="O147" s="99"/>
    </row>
    <row r="148" spans="2:15" s="71" customFormat="1" x14ac:dyDescent="0.15">
      <c r="B148" s="99"/>
      <c r="C148" s="100"/>
      <c r="D148" s="100">
        <v>2038</v>
      </c>
      <c r="E148" s="100"/>
      <c r="F148" s="100"/>
      <c r="G148" s="100"/>
      <c r="H148" s="100"/>
      <c r="I148" s="100" t="s">
        <v>135</v>
      </c>
      <c r="J148" s="100"/>
      <c r="K148" s="100"/>
      <c r="L148" s="100"/>
      <c r="M148" s="100"/>
      <c r="N148" s="99"/>
      <c r="O148" s="99"/>
    </row>
    <row r="149" spans="2:15" s="71" customFormat="1" x14ac:dyDescent="0.15">
      <c r="B149" s="99"/>
      <c r="C149" s="100"/>
      <c r="D149" s="100">
        <v>2039</v>
      </c>
      <c r="E149" s="100"/>
      <c r="F149" s="100"/>
      <c r="G149" s="100"/>
      <c r="H149" s="100"/>
      <c r="I149" s="100" t="s">
        <v>136</v>
      </c>
      <c r="J149" s="100"/>
      <c r="K149" s="100"/>
      <c r="L149" s="100"/>
      <c r="M149" s="100"/>
      <c r="N149" s="99"/>
      <c r="O149" s="99"/>
    </row>
    <row r="150" spans="2:15" s="71" customFormat="1" x14ac:dyDescent="0.15">
      <c r="B150" s="99"/>
      <c r="C150" s="100"/>
      <c r="D150" s="100">
        <v>2040</v>
      </c>
      <c r="E150" s="100"/>
      <c r="F150" s="100"/>
      <c r="G150" s="100"/>
      <c r="H150" s="100"/>
      <c r="I150" s="100" t="s">
        <v>137</v>
      </c>
      <c r="J150" s="100"/>
      <c r="K150" s="100"/>
      <c r="L150" s="100"/>
      <c r="M150" s="100"/>
      <c r="N150" s="99"/>
      <c r="O150" s="99"/>
    </row>
    <row r="151" spans="2:15" s="71" customFormat="1" x14ac:dyDescent="0.15">
      <c r="B151" s="99"/>
      <c r="C151" s="100"/>
      <c r="D151" s="100"/>
      <c r="E151" s="100"/>
      <c r="F151" s="100"/>
      <c r="G151" s="100"/>
      <c r="H151" s="100"/>
      <c r="I151" s="100" t="s">
        <v>139</v>
      </c>
      <c r="J151" s="100"/>
      <c r="K151" s="100"/>
      <c r="L151" s="100"/>
      <c r="M151" s="100"/>
      <c r="N151" s="99"/>
      <c r="O151" s="99"/>
    </row>
    <row r="152" spans="2:15" s="71" customFormat="1" x14ac:dyDescent="0.15">
      <c r="B152" s="99"/>
      <c r="C152" s="100"/>
      <c r="D152" s="100"/>
      <c r="E152" s="100"/>
      <c r="F152" s="100"/>
      <c r="G152" s="100"/>
      <c r="H152" s="100"/>
      <c r="I152" s="100" t="s">
        <v>138</v>
      </c>
      <c r="J152" s="100"/>
      <c r="K152" s="100"/>
      <c r="L152" s="100"/>
      <c r="M152" s="100"/>
      <c r="N152" s="99"/>
      <c r="O152" s="99"/>
    </row>
    <row r="153" spans="2:15" s="71" customFormat="1" x14ac:dyDescent="0.15">
      <c r="B153" s="99"/>
      <c r="C153" s="100"/>
      <c r="D153" s="100"/>
      <c r="E153" s="100"/>
      <c r="F153" s="100"/>
      <c r="G153" s="100"/>
      <c r="H153" s="100"/>
      <c r="I153" s="100" t="s">
        <v>140</v>
      </c>
      <c r="J153" s="100"/>
      <c r="K153" s="100"/>
      <c r="L153" s="100"/>
      <c r="M153" s="100"/>
      <c r="N153" s="99"/>
      <c r="O153" s="99"/>
    </row>
    <row r="154" spans="2:15" s="71" customFormat="1" x14ac:dyDescent="0.15">
      <c r="B154" s="99"/>
      <c r="C154" s="100"/>
      <c r="D154" s="100"/>
      <c r="E154" s="100"/>
      <c r="F154" s="100"/>
      <c r="G154" s="100"/>
      <c r="H154" s="100"/>
      <c r="I154" s="100" t="s">
        <v>317</v>
      </c>
      <c r="J154" s="100"/>
      <c r="K154" s="100"/>
      <c r="L154" s="100"/>
      <c r="M154" s="100"/>
      <c r="N154" s="99"/>
      <c r="O154" s="99"/>
    </row>
    <row r="155" spans="2:15" s="71" customFormat="1" x14ac:dyDescent="0.15">
      <c r="B155" s="99"/>
      <c r="C155" s="100"/>
      <c r="D155" s="100"/>
      <c r="E155" s="100"/>
      <c r="F155" s="100"/>
      <c r="G155" s="100"/>
      <c r="H155" s="100"/>
      <c r="I155" s="100" t="s">
        <v>141</v>
      </c>
      <c r="J155" s="100"/>
      <c r="K155" s="100"/>
      <c r="L155" s="100"/>
      <c r="M155" s="100"/>
      <c r="N155" s="99"/>
      <c r="O155" s="99"/>
    </row>
    <row r="156" spans="2:15" s="71" customFormat="1" x14ac:dyDescent="0.15">
      <c r="B156" s="99"/>
      <c r="C156" s="100"/>
      <c r="D156" s="100"/>
      <c r="E156" s="100"/>
      <c r="F156" s="100"/>
      <c r="G156" s="100"/>
      <c r="H156" s="100"/>
      <c r="I156" s="100" t="s">
        <v>142</v>
      </c>
      <c r="J156" s="100"/>
      <c r="K156" s="100"/>
      <c r="L156" s="100"/>
      <c r="M156" s="100"/>
      <c r="N156" s="99"/>
      <c r="O156" s="99"/>
    </row>
    <row r="157" spans="2:15" s="71" customFormat="1" x14ac:dyDescent="0.15">
      <c r="B157" s="99"/>
      <c r="C157" s="100"/>
      <c r="D157" s="100"/>
      <c r="E157" s="100"/>
      <c r="F157" s="100"/>
      <c r="G157" s="100"/>
      <c r="H157" s="100"/>
      <c r="I157" s="100" t="s">
        <v>143</v>
      </c>
      <c r="J157" s="100"/>
      <c r="K157" s="100"/>
      <c r="L157" s="100"/>
      <c r="M157" s="100"/>
      <c r="N157" s="99"/>
      <c r="O157" s="99"/>
    </row>
    <row r="158" spans="2:15" s="71" customFormat="1" x14ac:dyDescent="0.15">
      <c r="B158" s="99"/>
      <c r="C158" s="100"/>
      <c r="D158" s="100"/>
      <c r="E158" s="100"/>
      <c r="F158" s="100"/>
      <c r="G158" s="100"/>
      <c r="H158" s="100"/>
      <c r="I158" s="100" t="s">
        <v>144</v>
      </c>
      <c r="J158" s="100"/>
      <c r="K158" s="100"/>
      <c r="L158" s="100"/>
      <c r="M158" s="100"/>
      <c r="N158" s="99"/>
      <c r="O158" s="99"/>
    </row>
    <row r="159" spans="2:15" s="71" customFormat="1" x14ac:dyDescent="0.15">
      <c r="B159" s="99"/>
      <c r="C159" s="100"/>
      <c r="D159" s="100"/>
      <c r="E159" s="100"/>
      <c r="F159" s="100"/>
      <c r="G159" s="100"/>
      <c r="H159" s="100"/>
      <c r="I159" s="100" t="s">
        <v>145</v>
      </c>
      <c r="J159" s="100"/>
      <c r="K159" s="100"/>
      <c r="L159" s="100"/>
      <c r="M159" s="100"/>
      <c r="N159" s="99"/>
      <c r="O159" s="99"/>
    </row>
    <row r="160" spans="2:15" s="71" customFormat="1" x14ac:dyDescent="0.15">
      <c r="B160" s="99"/>
      <c r="C160" s="100"/>
      <c r="D160" s="100"/>
      <c r="E160" s="100"/>
      <c r="F160" s="100"/>
      <c r="G160" s="100"/>
      <c r="H160" s="100"/>
      <c r="I160" s="100" t="s">
        <v>146</v>
      </c>
      <c r="J160" s="100"/>
      <c r="K160" s="100"/>
      <c r="L160" s="100"/>
      <c r="M160" s="100"/>
      <c r="N160" s="99"/>
      <c r="O160" s="99"/>
    </row>
    <row r="161" spans="2:15" s="71" customFormat="1" x14ac:dyDescent="0.15">
      <c r="B161" s="99"/>
      <c r="C161" s="100"/>
      <c r="D161" s="100"/>
      <c r="E161" s="100"/>
      <c r="F161" s="100"/>
      <c r="G161" s="100"/>
      <c r="H161" s="100"/>
      <c r="I161" s="100" t="s">
        <v>147</v>
      </c>
      <c r="J161" s="100"/>
      <c r="K161" s="100"/>
      <c r="L161" s="100"/>
      <c r="M161" s="100"/>
      <c r="N161" s="99"/>
      <c r="O161" s="99"/>
    </row>
    <row r="162" spans="2:15" s="71" customFormat="1" x14ac:dyDescent="0.15">
      <c r="B162" s="99"/>
      <c r="C162" s="100"/>
      <c r="D162" s="100"/>
      <c r="E162" s="100"/>
      <c r="F162" s="100"/>
      <c r="G162" s="100"/>
      <c r="H162" s="100"/>
      <c r="I162" s="100" t="s">
        <v>148</v>
      </c>
      <c r="J162" s="100"/>
      <c r="K162" s="100"/>
      <c r="L162" s="100"/>
      <c r="M162" s="100"/>
      <c r="N162" s="99"/>
      <c r="O162" s="99"/>
    </row>
    <row r="163" spans="2:15" s="71" customFormat="1" x14ac:dyDescent="0.15">
      <c r="B163" s="99"/>
      <c r="C163" s="100"/>
      <c r="D163" s="100"/>
      <c r="E163" s="100"/>
      <c r="F163" s="100"/>
      <c r="G163" s="100"/>
      <c r="H163" s="100"/>
      <c r="I163" s="100" t="s">
        <v>149</v>
      </c>
      <c r="J163" s="100"/>
      <c r="K163" s="100"/>
      <c r="L163" s="100"/>
      <c r="M163" s="100"/>
      <c r="N163" s="99"/>
      <c r="O163" s="99"/>
    </row>
    <row r="164" spans="2:15" s="71" customFormat="1" x14ac:dyDescent="0.15">
      <c r="B164" s="99"/>
      <c r="C164" s="100"/>
      <c r="D164" s="100"/>
      <c r="E164" s="100"/>
      <c r="F164" s="100"/>
      <c r="G164" s="100"/>
      <c r="H164" s="100"/>
      <c r="I164" s="100" t="s">
        <v>150</v>
      </c>
      <c r="J164" s="100"/>
      <c r="K164" s="100"/>
      <c r="L164" s="100"/>
      <c r="M164" s="100"/>
      <c r="N164" s="99"/>
      <c r="O164" s="99"/>
    </row>
    <row r="165" spans="2:15" s="71" customFormat="1" x14ac:dyDescent="0.15">
      <c r="B165" s="99"/>
      <c r="C165" s="100"/>
      <c r="D165" s="100"/>
      <c r="E165" s="100"/>
      <c r="F165" s="100"/>
      <c r="G165" s="100"/>
      <c r="H165" s="100"/>
      <c r="I165" s="100" t="s">
        <v>151</v>
      </c>
      <c r="J165" s="100"/>
      <c r="K165" s="100"/>
      <c r="L165" s="100"/>
      <c r="M165" s="100"/>
      <c r="N165" s="99"/>
      <c r="O165" s="99"/>
    </row>
    <row r="166" spans="2:15" s="71" customFormat="1" x14ac:dyDescent="0.15">
      <c r="B166" s="99"/>
      <c r="C166" s="100"/>
      <c r="D166" s="100"/>
      <c r="E166" s="100"/>
      <c r="F166" s="100"/>
      <c r="G166" s="100"/>
      <c r="H166" s="100"/>
      <c r="I166" s="100" t="s">
        <v>152</v>
      </c>
      <c r="J166" s="100"/>
      <c r="K166" s="100"/>
      <c r="L166" s="100"/>
      <c r="M166" s="100"/>
      <c r="N166" s="99"/>
      <c r="O166" s="99"/>
    </row>
    <row r="167" spans="2:15" s="71" customFormat="1" x14ac:dyDescent="0.15">
      <c r="B167" s="99"/>
      <c r="C167" s="100"/>
      <c r="D167" s="100"/>
      <c r="E167" s="100"/>
      <c r="F167" s="100"/>
      <c r="G167" s="100"/>
      <c r="H167" s="100"/>
      <c r="I167" s="100" t="s">
        <v>153</v>
      </c>
      <c r="J167" s="100"/>
      <c r="K167" s="100"/>
      <c r="L167" s="100"/>
      <c r="M167" s="100"/>
      <c r="N167" s="99"/>
      <c r="O167" s="99"/>
    </row>
    <row r="168" spans="2:15" s="71" customFormat="1" x14ac:dyDescent="0.15">
      <c r="B168" s="99"/>
      <c r="C168" s="100"/>
      <c r="D168" s="100"/>
      <c r="E168" s="100"/>
      <c r="F168" s="100"/>
      <c r="G168" s="100"/>
      <c r="H168" s="100"/>
      <c r="I168" s="100" t="s">
        <v>154</v>
      </c>
      <c r="J168" s="100"/>
      <c r="K168" s="100"/>
      <c r="L168" s="100"/>
      <c r="M168" s="100"/>
      <c r="N168" s="99"/>
      <c r="O168" s="99"/>
    </row>
    <row r="169" spans="2:15" s="71" customFormat="1" x14ac:dyDescent="0.15">
      <c r="B169" s="99"/>
      <c r="C169" s="100"/>
      <c r="D169" s="100"/>
      <c r="E169" s="100"/>
      <c r="F169" s="100"/>
      <c r="G169" s="100"/>
      <c r="H169" s="100"/>
      <c r="I169" s="100" t="s">
        <v>155</v>
      </c>
      <c r="J169" s="100"/>
      <c r="K169" s="100"/>
      <c r="L169" s="100"/>
      <c r="M169" s="100"/>
      <c r="N169" s="99"/>
      <c r="O169" s="99"/>
    </row>
    <row r="170" spans="2:15" s="71" customFormat="1" x14ac:dyDescent="0.15">
      <c r="B170" s="99"/>
      <c r="C170" s="100"/>
      <c r="D170" s="100"/>
      <c r="E170" s="100"/>
      <c r="F170" s="100"/>
      <c r="G170" s="100"/>
      <c r="H170" s="100"/>
      <c r="I170" s="100" t="s">
        <v>156</v>
      </c>
      <c r="J170" s="100"/>
      <c r="K170" s="100"/>
      <c r="L170" s="100"/>
      <c r="M170" s="100"/>
      <c r="N170" s="99"/>
      <c r="O170" s="99"/>
    </row>
    <row r="171" spans="2:15" s="71" customFormat="1" x14ac:dyDescent="0.15">
      <c r="B171" s="99"/>
      <c r="C171" s="100"/>
      <c r="D171" s="100"/>
      <c r="E171" s="100"/>
      <c r="F171" s="100"/>
      <c r="G171" s="100"/>
      <c r="H171" s="100"/>
      <c r="I171" s="100" t="s">
        <v>157</v>
      </c>
      <c r="J171" s="100"/>
      <c r="K171" s="100"/>
      <c r="L171" s="100"/>
      <c r="M171" s="100"/>
      <c r="N171" s="99"/>
      <c r="O171" s="99"/>
    </row>
    <row r="172" spans="2:15" s="71" customFormat="1" x14ac:dyDescent="0.15">
      <c r="B172" s="99"/>
      <c r="C172" s="100"/>
      <c r="D172" s="100"/>
      <c r="E172" s="100"/>
      <c r="F172" s="100"/>
      <c r="G172" s="100"/>
      <c r="H172" s="100"/>
      <c r="I172" s="100" t="s">
        <v>158</v>
      </c>
      <c r="J172" s="100"/>
      <c r="K172" s="100"/>
      <c r="L172" s="100"/>
      <c r="M172" s="100"/>
      <c r="N172" s="99"/>
      <c r="O172" s="99"/>
    </row>
    <row r="173" spans="2:15" s="71" customFormat="1" x14ac:dyDescent="0.15">
      <c r="B173" s="99"/>
      <c r="C173" s="100"/>
      <c r="D173" s="100"/>
      <c r="E173" s="100"/>
      <c r="F173" s="100"/>
      <c r="G173" s="100"/>
      <c r="H173" s="100"/>
      <c r="I173" s="100" t="s">
        <v>318</v>
      </c>
      <c r="J173" s="100"/>
      <c r="K173" s="100"/>
      <c r="L173" s="100"/>
      <c r="M173" s="100"/>
      <c r="N173" s="99"/>
      <c r="O173" s="99"/>
    </row>
    <row r="174" spans="2:15" s="71" customFormat="1" x14ac:dyDescent="0.15">
      <c r="B174" s="99"/>
      <c r="C174" s="100"/>
      <c r="D174" s="100"/>
      <c r="E174" s="100"/>
      <c r="F174" s="100"/>
      <c r="G174" s="100"/>
      <c r="H174" s="100"/>
      <c r="I174" s="100" t="s">
        <v>319</v>
      </c>
      <c r="J174" s="100"/>
      <c r="K174" s="100"/>
      <c r="L174" s="100"/>
      <c r="M174" s="100"/>
      <c r="N174" s="99"/>
      <c r="O174" s="99"/>
    </row>
    <row r="175" spans="2:15" s="71" customFormat="1" x14ac:dyDescent="0.15">
      <c r="B175" s="99"/>
      <c r="C175" s="100"/>
      <c r="D175" s="100"/>
      <c r="E175" s="100"/>
      <c r="F175" s="100"/>
      <c r="G175" s="100"/>
      <c r="H175" s="100"/>
      <c r="I175" s="100" t="s">
        <v>160</v>
      </c>
      <c r="J175" s="100"/>
      <c r="K175" s="100"/>
      <c r="L175" s="100"/>
      <c r="M175" s="100"/>
      <c r="N175" s="99"/>
      <c r="O175" s="99"/>
    </row>
    <row r="176" spans="2:15" s="71" customFormat="1" x14ac:dyDescent="0.15">
      <c r="B176" s="99"/>
      <c r="C176" s="100"/>
      <c r="D176" s="100"/>
      <c r="E176" s="100"/>
      <c r="F176" s="100"/>
      <c r="G176" s="100"/>
      <c r="H176" s="100"/>
      <c r="I176" s="100" t="s">
        <v>162</v>
      </c>
      <c r="J176" s="100"/>
      <c r="K176" s="100"/>
      <c r="L176" s="100"/>
      <c r="M176" s="100"/>
      <c r="N176" s="99"/>
      <c r="O176" s="99"/>
    </row>
    <row r="177" spans="2:15" s="71" customFormat="1" x14ac:dyDescent="0.15">
      <c r="B177" s="99"/>
      <c r="C177" s="100"/>
      <c r="D177" s="100"/>
      <c r="E177" s="100"/>
      <c r="F177" s="100"/>
      <c r="G177" s="100"/>
      <c r="H177" s="100"/>
      <c r="I177" s="100" t="s">
        <v>161</v>
      </c>
      <c r="J177" s="100"/>
      <c r="K177" s="100"/>
      <c r="L177" s="100"/>
      <c r="M177" s="100"/>
      <c r="N177" s="99"/>
      <c r="O177" s="99"/>
    </row>
    <row r="178" spans="2:15" s="71" customFormat="1" x14ac:dyDescent="0.15">
      <c r="B178" s="99"/>
      <c r="C178" s="100"/>
      <c r="D178" s="100"/>
      <c r="E178" s="100"/>
      <c r="F178" s="100"/>
      <c r="G178" s="100"/>
      <c r="H178" s="100"/>
      <c r="I178" s="100" t="s">
        <v>159</v>
      </c>
      <c r="J178" s="100"/>
      <c r="K178" s="100"/>
      <c r="L178" s="100"/>
      <c r="M178" s="100"/>
      <c r="N178" s="99"/>
      <c r="O178" s="99"/>
    </row>
    <row r="179" spans="2:15" s="71" customFormat="1" x14ac:dyDescent="0.15">
      <c r="B179" s="99"/>
      <c r="C179" s="100"/>
      <c r="D179" s="100"/>
      <c r="E179" s="100"/>
      <c r="F179" s="100"/>
      <c r="G179" s="100"/>
      <c r="H179" s="100"/>
      <c r="I179" s="100" t="s">
        <v>163</v>
      </c>
      <c r="J179" s="100"/>
      <c r="K179" s="100"/>
      <c r="L179" s="100"/>
      <c r="M179" s="100"/>
      <c r="N179" s="99"/>
      <c r="O179" s="99"/>
    </row>
    <row r="180" spans="2:15" s="71" customFormat="1" x14ac:dyDescent="0.15">
      <c r="B180" s="99"/>
      <c r="C180" s="100"/>
      <c r="D180" s="100"/>
      <c r="E180" s="100"/>
      <c r="F180" s="100"/>
      <c r="G180" s="100"/>
      <c r="H180" s="100"/>
      <c r="I180" s="100" t="s">
        <v>164</v>
      </c>
      <c r="J180" s="100"/>
      <c r="K180" s="100"/>
      <c r="L180" s="100"/>
      <c r="M180" s="100"/>
      <c r="N180" s="99"/>
      <c r="O180" s="99"/>
    </row>
    <row r="181" spans="2:15" s="71" customFormat="1" x14ac:dyDescent="0.15">
      <c r="B181" s="99"/>
      <c r="C181" s="100"/>
      <c r="D181" s="100"/>
      <c r="E181" s="100"/>
      <c r="F181" s="100"/>
      <c r="G181" s="100"/>
      <c r="H181" s="100"/>
      <c r="I181" s="100" t="s">
        <v>165</v>
      </c>
      <c r="J181" s="100"/>
      <c r="K181" s="100"/>
      <c r="L181" s="100"/>
      <c r="M181" s="100"/>
      <c r="N181" s="99"/>
      <c r="O181" s="99"/>
    </row>
    <row r="182" spans="2:15" s="71" customFormat="1" x14ac:dyDescent="0.15">
      <c r="B182" s="99"/>
      <c r="C182" s="100"/>
      <c r="D182" s="100"/>
      <c r="E182" s="100"/>
      <c r="F182" s="100"/>
      <c r="G182" s="100"/>
      <c r="H182" s="100"/>
      <c r="I182" s="100" t="s">
        <v>326</v>
      </c>
      <c r="J182" s="100"/>
      <c r="K182" s="100"/>
      <c r="L182" s="100"/>
      <c r="M182" s="100"/>
      <c r="N182" s="99"/>
      <c r="O182" s="99"/>
    </row>
    <row r="183" spans="2:15" s="71" customFormat="1" x14ac:dyDescent="0.15">
      <c r="B183" s="99"/>
      <c r="C183" s="100"/>
      <c r="D183" s="100"/>
      <c r="E183" s="100"/>
      <c r="F183" s="100"/>
      <c r="G183" s="100"/>
      <c r="H183" s="100"/>
      <c r="I183" s="100" t="s">
        <v>166</v>
      </c>
      <c r="J183" s="100"/>
      <c r="K183" s="100"/>
      <c r="L183" s="100"/>
      <c r="M183" s="100"/>
      <c r="N183" s="99"/>
      <c r="O183" s="99"/>
    </row>
    <row r="184" spans="2:15" s="71" customFormat="1" x14ac:dyDescent="0.15">
      <c r="B184" s="99"/>
      <c r="C184" s="100"/>
      <c r="D184" s="100"/>
      <c r="E184" s="100"/>
      <c r="F184" s="100"/>
      <c r="G184" s="100"/>
      <c r="H184" s="100"/>
      <c r="I184" s="100" t="s">
        <v>320</v>
      </c>
      <c r="J184" s="100"/>
      <c r="K184" s="100"/>
      <c r="L184" s="100"/>
      <c r="M184" s="100"/>
      <c r="N184" s="99"/>
      <c r="O184" s="99"/>
    </row>
    <row r="185" spans="2:15" s="71" customFormat="1" x14ac:dyDescent="0.15">
      <c r="B185" s="99"/>
      <c r="C185" s="100"/>
      <c r="D185" s="100"/>
      <c r="E185" s="100"/>
      <c r="F185" s="100"/>
      <c r="G185" s="100"/>
      <c r="H185" s="100"/>
      <c r="I185" s="100" t="s">
        <v>321</v>
      </c>
      <c r="J185" s="100"/>
      <c r="K185" s="100"/>
      <c r="L185" s="100"/>
      <c r="M185" s="100"/>
      <c r="N185" s="99"/>
      <c r="O185" s="99"/>
    </row>
    <row r="186" spans="2:15" s="71" customFormat="1" x14ac:dyDescent="0.15">
      <c r="B186" s="99"/>
      <c r="C186" s="100"/>
      <c r="D186" s="100"/>
      <c r="E186" s="100"/>
      <c r="F186" s="100"/>
      <c r="G186" s="100"/>
      <c r="H186" s="100"/>
      <c r="I186" s="100" t="s">
        <v>171</v>
      </c>
      <c r="J186" s="100"/>
      <c r="K186" s="100"/>
      <c r="L186" s="100"/>
      <c r="M186" s="100"/>
      <c r="N186" s="99"/>
      <c r="O186" s="99"/>
    </row>
    <row r="187" spans="2:15" s="71" customFormat="1" x14ac:dyDescent="0.15">
      <c r="B187" s="99"/>
      <c r="C187" s="100"/>
      <c r="D187" s="100"/>
      <c r="E187" s="100"/>
      <c r="F187" s="100"/>
      <c r="G187" s="100"/>
      <c r="H187" s="100"/>
      <c r="I187" s="100" t="s">
        <v>169</v>
      </c>
      <c r="J187" s="100"/>
      <c r="K187" s="100"/>
      <c r="L187" s="100"/>
      <c r="M187" s="100"/>
      <c r="N187" s="99"/>
      <c r="O187" s="99"/>
    </row>
    <row r="188" spans="2:15" s="71" customFormat="1" x14ac:dyDescent="0.15">
      <c r="B188" s="99"/>
      <c r="C188" s="100"/>
      <c r="D188" s="100"/>
      <c r="E188" s="100"/>
      <c r="F188" s="100"/>
      <c r="G188" s="100"/>
      <c r="H188" s="100"/>
      <c r="I188" s="100" t="s">
        <v>168</v>
      </c>
      <c r="J188" s="100"/>
      <c r="K188" s="100"/>
      <c r="L188" s="100"/>
      <c r="M188" s="100"/>
      <c r="N188" s="99"/>
      <c r="O188" s="99"/>
    </row>
    <row r="189" spans="2:15" s="71" customFormat="1" x14ac:dyDescent="0.15">
      <c r="B189" s="99"/>
      <c r="C189" s="100"/>
      <c r="D189" s="100"/>
      <c r="E189" s="100"/>
      <c r="F189" s="100"/>
      <c r="G189" s="100"/>
      <c r="H189" s="100"/>
      <c r="I189" s="100" t="s">
        <v>167</v>
      </c>
      <c r="J189" s="100"/>
      <c r="K189" s="100"/>
      <c r="L189" s="100"/>
      <c r="M189" s="100"/>
      <c r="N189" s="99"/>
      <c r="O189" s="99"/>
    </row>
    <row r="190" spans="2:15" s="71" customFormat="1" x14ac:dyDescent="0.15">
      <c r="B190" s="99"/>
      <c r="C190" s="100"/>
      <c r="D190" s="100"/>
      <c r="E190" s="100"/>
      <c r="F190" s="100"/>
      <c r="G190" s="100"/>
      <c r="H190" s="100"/>
      <c r="I190" s="100" t="s">
        <v>322</v>
      </c>
      <c r="J190" s="100"/>
      <c r="K190" s="100"/>
      <c r="L190" s="100"/>
      <c r="M190" s="100"/>
      <c r="N190" s="99"/>
      <c r="O190" s="99"/>
    </row>
    <row r="191" spans="2:15" s="71" customFormat="1" x14ac:dyDescent="0.15">
      <c r="B191" s="99"/>
      <c r="C191" s="100"/>
      <c r="D191" s="100"/>
      <c r="E191" s="100"/>
      <c r="F191" s="100"/>
      <c r="G191" s="100"/>
      <c r="H191" s="100"/>
      <c r="I191" s="100" t="s">
        <v>342</v>
      </c>
      <c r="J191" s="100"/>
      <c r="K191" s="100"/>
      <c r="L191" s="100"/>
      <c r="M191" s="100"/>
      <c r="N191" s="99"/>
      <c r="O191" s="99"/>
    </row>
    <row r="192" spans="2:15" s="71" customFormat="1" x14ac:dyDescent="0.15">
      <c r="B192" s="99"/>
      <c r="C192" s="100"/>
      <c r="D192" s="100"/>
      <c r="E192" s="100"/>
      <c r="F192" s="100"/>
      <c r="G192" s="100"/>
      <c r="H192" s="100"/>
      <c r="I192" s="100" t="s">
        <v>323</v>
      </c>
      <c r="J192" s="100"/>
      <c r="K192" s="100"/>
      <c r="L192" s="100"/>
      <c r="M192" s="100"/>
      <c r="N192" s="99"/>
      <c r="O192" s="99"/>
    </row>
    <row r="193" spans="2:15" s="71" customFormat="1" x14ac:dyDescent="0.15">
      <c r="B193" s="99"/>
      <c r="C193" s="100"/>
      <c r="D193" s="100"/>
      <c r="E193" s="100"/>
      <c r="F193" s="100"/>
      <c r="G193" s="100"/>
      <c r="H193" s="100"/>
      <c r="I193" s="100" t="s">
        <v>324</v>
      </c>
      <c r="J193" s="100"/>
      <c r="K193" s="100"/>
      <c r="L193" s="100"/>
      <c r="M193" s="100"/>
      <c r="N193" s="99"/>
      <c r="O193" s="99"/>
    </row>
    <row r="194" spans="2:15" s="71" customFormat="1" x14ac:dyDescent="0.15">
      <c r="B194" s="99"/>
      <c r="C194" s="100"/>
      <c r="D194" s="100"/>
      <c r="E194" s="100"/>
      <c r="F194" s="100"/>
      <c r="G194" s="100"/>
      <c r="H194" s="100"/>
      <c r="I194" s="100" t="s">
        <v>170</v>
      </c>
      <c r="J194" s="100"/>
      <c r="K194" s="100"/>
      <c r="L194" s="100"/>
      <c r="M194" s="100"/>
      <c r="N194" s="99"/>
      <c r="O194" s="99"/>
    </row>
    <row r="195" spans="2:15" s="71" customFormat="1" x14ac:dyDescent="0.15">
      <c r="B195" s="99"/>
      <c r="C195" s="100"/>
      <c r="D195" s="100"/>
      <c r="E195" s="100"/>
      <c r="F195" s="100"/>
      <c r="G195" s="100"/>
      <c r="H195" s="100"/>
      <c r="I195"/>
      <c r="J195" s="100"/>
      <c r="K195" s="100"/>
      <c r="L195" s="100"/>
      <c r="M195" s="100"/>
      <c r="N195" s="99"/>
      <c r="O195" s="99"/>
    </row>
    <row r="196" spans="2:15" x14ac:dyDescent="0.15">
      <c r="B196" s="99"/>
      <c r="C196" s="99"/>
      <c r="D196" s="99"/>
      <c r="E196" s="99"/>
      <c r="F196" s="99"/>
      <c r="G196" s="99"/>
      <c r="H196" s="99"/>
      <c r="I196" s="99"/>
      <c r="J196" s="99"/>
      <c r="K196" s="99"/>
      <c r="L196" s="99"/>
      <c r="M196" s="99"/>
      <c r="N196" s="99"/>
      <c r="O196" s="99"/>
    </row>
    <row r="197" spans="2:15" x14ac:dyDescent="0.15">
      <c r="B197" s="99"/>
      <c r="C197" s="99"/>
      <c r="D197" s="99"/>
      <c r="E197" s="99"/>
      <c r="F197" s="99"/>
      <c r="G197" s="99"/>
      <c r="H197" s="99"/>
      <c r="I197" s="99"/>
      <c r="J197" s="99"/>
      <c r="K197" s="99"/>
      <c r="L197" s="99"/>
      <c r="M197" s="99"/>
      <c r="N197" s="99"/>
      <c r="O197" s="99"/>
    </row>
    <row r="198" spans="2:15" x14ac:dyDescent="0.15">
      <c r="B198" s="99"/>
      <c r="C198" s="99"/>
      <c r="D198" s="99"/>
      <c r="E198" s="99"/>
      <c r="F198" s="99"/>
      <c r="G198" s="99"/>
      <c r="H198" s="99"/>
      <c r="J198" s="99"/>
      <c r="K198" s="99"/>
      <c r="L198" s="99"/>
      <c r="M198" s="99"/>
      <c r="N198" s="99"/>
      <c r="O198" s="99"/>
    </row>
  </sheetData>
  <mergeCells count="36">
    <mergeCell ref="F30:G30"/>
    <mergeCell ref="D29:G29"/>
    <mergeCell ref="C9:D9"/>
    <mergeCell ref="E21:G21"/>
    <mergeCell ref="C20:D20"/>
    <mergeCell ref="C22:D22"/>
    <mergeCell ref="E22:G22"/>
    <mergeCell ref="C12:D12"/>
    <mergeCell ref="C14:D14"/>
    <mergeCell ref="C15:D15"/>
    <mergeCell ref="C3:D3"/>
    <mergeCell ref="E17:G17"/>
    <mergeCell ref="C4:L4"/>
    <mergeCell ref="C5:L6"/>
    <mergeCell ref="C10:D10"/>
    <mergeCell ref="C11:D11"/>
    <mergeCell ref="E14:G14"/>
    <mergeCell ref="E15:G15"/>
    <mergeCell ref="E16:G16"/>
    <mergeCell ref="H14:J14"/>
    <mergeCell ref="M29:M31"/>
    <mergeCell ref="L29:L31"/>
    <mergeCell ref="K29:K31"/>
    <mergeCell ref="C16:D16"/>
    <mergeCell ref="C19:D19"/>
    <mergeCell ref="C18:D18"/>
    <mergeCell ref="E18:G18"/>
    <mergeCell ref="E19:G19"/>
    <mergeCell ref="E20:G20"/>
    <mergeCell ref="C17:D17"/>
    <mergeCell ref="D30:E30"/>
    <mergeCell ref="H29:J30"/>
    <mergeCell ref="C21:D21"/>
    <mergeCell ref="E23:G23"/>
    <mergeCell ref="C23:D23"/>
    <mergeCell ref="C29:C31"/>
  </mergeCells>
  <phoneticPr fontId="2"/>
  <conditionalFormatting sqref="C3:D3">
    <cfRule type="expression" dxfId="3" priority="10" stopIfTrue="1">
      <formula>$E$10="女子"</formula>
    </cfRule>
  </conditionalFormatting>
  <conditionalFormatting sqref="E14:G23 D32:K63 M32:M63">
    <cfRule type="expression" dxfId="2" priority="3" stopIfTrue="1">
      <formula>$E$10="女子"</formula>
    </cfRule>
  </conditionalFormatting>
  <conditionalFormatting sqref="E14:G23 D32:K101 M32:M101 E10:E11">
    <cfRule type="expression" dxfId="1" priority="11" stopIfTrue="1">
      <formula>$E$10="女子"</formula>
    </cfRule>
  </conditionalFormatting>
  <dataValidations count="8">
    <dataValidation type="list" allowBlank="1" showInputMessage="1" showErrorMessage="1" sqref="E16" xr:uid="{00000000-0002-0000-0000-000000000000}">
      <formula1>$R$7:$R$9</formula1>
    </dataValidation>
    <dataValidation type="list" allowBlank="1" showInputMessage="1" showErrorMessage="1" sqref="E10" xr:uid="{00000000-0002-0000-0000-000001000000}">
      <formula1>$K$104:$K$105</formula1>
    </dataValidation>
    <dataValidation type="list" allowBlank="1" showInputMessage="1" showErrorMessage="1" sqref="E11" xr:uid="{00000000-0002-0000-0000-000002000000}">
      <formula1>$M$104:$M$111</formula1>
    </dataValidation>
    <dataValidation type="list" allowBlank="1" showInputMessage="1" showErrorMessage="1" sqref="H32:H101" xr:uid="{00000000-0002-0000-0000-000003000000}">
      <formula1>$D$104:$D$150</formula1>
    </dataValidation>
    <dataValidation type="list" allowBlank="1" showInputMessage="1" showErrorMessage="1" sqref="I32:I101" xr:uid="{00000000-0002-0000-0000-000004000000}">
      <formula1>$E$104:$E$115</formula1>
    </dataValidation>
    <dataValidation type="list" allowBlank="1" showInputMessage="1" showErrorMessage="1" sqref="J32:J101" xr:uid="{00000000-0002-0000-0000-000005000000}">
      <formula1>$F$104:$F$134</formula1>
    </dataValidation>
    <dataValidation type="list" allowBlank="1" showInputMessage="1" showErrorMessage="1" sqref="K32:K101" xr:uid="{00000000-0002-0000-0000-000006000000}">
      <formula1>$H$104:$H$106</formula1>
    </dataValidation>
    <dataValidation type="list" allowBlank="1" showInputMessage="1" showErrorMessage="1" sqref="E15" xr:uid="{00000000-0002-0000-0000-000007000000}">
      <formula1>$I$104:$I$195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M101"/>
  <sheetViews>
    <sheetView zoomScale="75" workbookViewId="0">
      <selection activeCell="E3" sqref="E3:AM4"/>
    </sheetView>
  </sheetViews>
  <sheetFormatPr defaultColWidth="9" defaultRowHeight="13.5" x14ac:dyDescent="0.15"/>
  <cols>
    <col min="1" max="1" width="14.75" style="21" customWidth="1"/>
    <col min="2" max="2" width="9.375" style="21" customWidth="1"/>
    <col min="3" max="4" width="5" style="21" customWidth="1"/>
    <col min="5" max="20" width="3.125" style="21" customWidth="1"/>
    <col min="21" max="21" width="2.875" style="21" customWidth="1"/>
    <col min="22" max="22" width="5" style="21" customWidth="1"/>
    <col min="23" max="35" width="3.125" style="21" customWidth="1"/>
    <col min="36" max="36" width="2.75" style="21" customWidth="1"/>
    <col min="37" max="39" width="2.625" style="21" customWidth="1"/>
    <col min="40" max="115" width="3.125" style="21" customWidth="1"/>
    <col min="116" max="16384" width="9" style="21"/>
  </cols>
  <sheetData>
    <row r="1" spans="5:39" ht="24" x14ac:dyDescent="0.25">
      <c r="E1" s="140" t="s">
        <v>177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</row>
    <row r="2" spans="5:39" ht="24" x14ac:dyDescent="0.25">
      <c r="E2" s="140" t="s">
        <v>347</v>
      </c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</row>
    <row r="3" spans="5:39" ht="21" customHeight="1" x14ac:dyDescent="0.15">
      <c r="E3" s="141" t="s">
        <v>349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</row>
    <row r="4" spans="5:39" ht="21" customHeight="1" x14ac:dyDescent="0.15"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</row>
    <row r="5" spans="5:39" ht="24" x14ac:dyDescent="0.25">
      <c r="E5" s="142" t="str">
        <f ca="1">"令和"&amp;DBCS(YEAR(基礎データ!M5)-2018)&amp;"年度"</f>
        <v>令和７年度</v>
      </c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30"/>
      <c r="AL5" s="30"/>
      <c r="AM5" s="30"/>
    </row>
    <row r="6" spans="5:39" ht="24" x14ac:dyDescent="0.25">
      <c r="E6" s="178" t="s">
        <v>178</v>
      </c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</row>
    <row r="7" spans="5:39" ht="24" x14ac:dyDescent="0.25">
      <c r="E7" s="142" t="s">
        <v>57</v>
      </c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</row>
    <row r="8" spans="5:39" ht="14.25" thickBot="1" x14ac:dyDescent="0.2">
      <c r="E8" s="179" t="str">
        <f>IF(基礎データ!E10="","",基礎データ!E10)</f>
        <v/>
      </c>
      <c r="F8" s="180"/>
      <c r="G8" s="180"/>
      <c r="H8" s="181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185" t="s">
        <v>72</v>
      </c>
      <c r="AD8" s="186"/>
      <c r="AE8" s="186" t="s">
        <v>306</v>
      </c>
      <c r="AF8" s="186"/>
      <c r="AG8" s="186"/>
      <c r="AH8" s="186"/>
      <c r="AI8" s="186"/>
      <c r="AJ8" s="189"/>
      <c r="AK8" s="191" t="s">
        <v>307</v>
      </c>
      <c r="AL8" s="259" t="s">
        <v>340</v>
      </c>
      <c r="AM8" s="259"/>
    </row>
    <row r="9" spans="5:39" ht="13.5" customHeight="1" x14ac:dyDescent="0.15">
      <c r="E9" s="182"/>
      <c r="F9" s="183"/>
      <c r="G9" s="183"/>
      <c r="H9" s="184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187"/>
      <c r="AD9" s="188"/>
      <c r="AE9" s="188"/>
      <c r="AF9" s="188"/>
      <c r="AG9" s="188"/>
      <c r="AH9" s="188"/>
      <c r="AI9" s="188"/>
      <c r="AJ9" s="190"/>
      <c r="AK9" s="192"/>
      <c r="AL9" s="260">
        <f>COUNT(T25:T40)/2</f>
        <v>6.5</v>
      </c>
      <c r="AM9" s="261"/>
    </row>
    <row r="10" spans="5:39" ht="14.25" customHeight="1" thickBot="1" x14ac:dyDescent="0.2"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262"/>
      <c r="AM10" s="263"/>
    </row>
    <row r="11" spans="5:39" ht="15.75" customHeight="1" x14ac:dyDescent="0.15">
      <c r="E11" s="148" t="s">
        <v>0</v>
      </c>
      <c r="F11" s="149"/>
      <c r="G11" s="149"/>
      <c r="H11" s="149"/>
      <c r="I11" s="152" t="s">
        <v>188</v>
      </c>
      <c r="J11" s="153"/>
      <c r="K11" s="153"/>
      <c r="L11" s="153"/>
      <c r="M11" s="153"/>
      <c r="N11" s="153"/>
      <c r="O11" s="153"/>
      <c r="P11" s="153"/>
      <c r="Q11" s="156" t="s">
        <v>186</v>
      </c>
      <c r="R11" s="157"/>
      <c r="S11" s="157"/>
      <c r="T11" s="157"/>
      <c r="U11" s="157"/>
      <c r="V11" s="157"/>
      <c r="W11" s="157"/>
      <c r="X11" s="157"/>
      <c r="Y11" s="157"/>
      <c r="Z11" s="157"/>
      <c r="AA11" s="158"/>
      <c r="AB11" s="162" t="s">
        <v>9</v>
      </c>
      <c r="AC11" s="31" t="s">
        <v>13</v>
      </c>
      <c r="AD11" s="143" t="s">
        <v>333</v>
      </c>
      <c r="AE11" s="143"/>
      <c r="AF11" s="143"/>
      <c r="AG11" s="143"/>
      <c r="AH11" s="143"/>
      <c r="AI11" s="143"/>
      <c r="AJ11" s="143"/>
      <c r="AK11" s="143"/>
      <c r="AL11" s="143"/>
      <c r="AM11" s="144"/>
    </row>
    <row r="12" spans="5:39" ht="15.75" customHeight="1" x14ac:dyDescent="0.15">
      <c r="E12" s="150"/>
      <c r="F12" s="151"/>
      <c r="G12" s="151"/>
      <c r="H12" s="151"/>
      <c r="I12" s="154"/>
      <c r="J12" s="155"/>
      <c r="K12" s="155"/>
      <c r="L12" s="155"/>
      <c r="M12" s="155"/>
      <c r="N12" s="155"/>
      <c r="O12" s="155"/>
      <c r="P12" s="155"/>
      <c r="Q12" s="159"/>
      <c r="R12" s="160"/>
      <c r="S12" s="160"/>
      <c r="T12" s="160"/>
      <c r="U12" s="160"/>
      <c r="V12" s="160"/>
      <c r="W12" s="160"/>
      <c r="X12" s="160"/>
      <c r="Y12" s="160"/>
      <c r="Z12" s="160"/>
      <c r="AA12" s="161"/>
      <c r="AB12" s="163"/>
      <c r="AC12" s="145" t="s">
        <v>203</v>
      </c>
      <c r="AD12" s="146"/>
      <c r="AE12" s="146"/>
      <c r="AF12" s="146"/>
      <c r="AG12" s="146"/>
      <c r="AH12" s="146"/>
      <c r="AI12" s="146"/>
      <c r="AJ12" s="146"/>
      <c r="AK12" s="146"/>
      <c r="AL12" s="146"/>
      <c r="AM12" s="147"/>
    </row>
    <row r="13" spans="5:39" ht="15.75" customHeight="1" x14ac:dyDescent="0.15">
      <c r="E13" s="164" t="s">
        <v>1</v>
      </c>
      <c r="F13" s="165"/>
      <c r="G13" s="165"/>
      <c r="H13" s="165"/>
      <c r="I13" s="168" t="s">
        <v>187</v>
      </c>
      <c r="J13" s="169"/>
      <c r="K13" s="169"/>
      <c r="L13" s="169"/>
      <c r="M13" s="169"/>
      <c r="N13" s="169"/>
      <c r="O13" s="169"/>
      <c r="P13" s="169"/>
      <c r="Q13" s="172" t="s">
        <v>7</v>
      </c>
      <c r="R13" s="173"/>
      <c r="S13" s="173"/>
      <c r="T13" s="173"/>
      <c r="U13" s="173"/>
      <c r="V13" s="173"/>
      <c r="W13" s="173"/>
      <c r="X13" s="173"/>
      <c r="Y13" s="173"/>
      <c r="Z13" s="173"/>
      <c r="AA13" s="174"/>
      <c r="AB13" s="163"/>
      <c r="AC13" s="145"/>
      <c r="AD13" s="146"/>
      <c r="AE13" s="146"/>
      <c r="AF13" s="146"/>
      <c r="AG13" s="146"/>
      <c r="AH13" s="146"/>
      <c r="AI13" s="146"/>
      <c r="AJ13" s="146"/>
      <c r="AK13" s="146"/>
      <c r="AL13" s="146"/>
      <c r="AM13" s="147"/>
    </row>
    <row r="14" spans="5:39" ht="15.75" customHeight="1" x14ac:dyDescent="0.15">
      <c r="E14" s="166"/>
      <c r="F14" s="167"/>
      <c r="G14" s="167"/>
      <c r="H14" s="167"/>
      <c r="I14" s="170"/>
      <c r="J14" s="171"/>
      <c r="K14" s="171"/>
      <c r="L14" s="171"/>
      <c r="M14" s="171"/>
      <c r="N14" s="171"/>
      <c r="O14" s="171"/>
      <c r="P14" s="171"/>
      <c r="Q14" s="47" t="s">
        <v>189</v>
      </c>
      <c r="R14" s="47" t="s">
        <v>190</v>
      </c>
      <c r="S14" s="47" t="s">
        <v>191</v>
      </c>
      <c r="T14" s="47" t="s">
        <v>192</v>
      </c>
      <c r="U14" s="47" t="s">
        <v>193</v>
      </c>
      <c r="V14" s="175" t="s">
        <v>56</v>
      </c>
      <c r="W14" s="176"/>
      <c r="X14" s="176"/>
      <c r="Y14" s="176"/>
      <c r="Z14" s="176"/>
      <c r="AA14" s="177"/>
      <c r="AB14" s="163"/>
      <c r="AC14" s="145"/>
      <c r="AD14" s="146"/>
      <c r="AE14" s="146"/>
      <c r="AF14" s="146"/>
      <c r="AG14" s="146"/>
      <c r="AH14" s="146"/>
      <c r="AI14" s="146"/>
      <c r="AJ14" s="146"/>
      <c r="AK14" s="146"/>
      <c r="AL14" s="146"/>
      <c r="AM14" s="147"/>
    </row>
    <row r="15" spans="5:39" ht="15.75" customHeight="1" x14ac:dyDescent="0.15">
      <c r="E15" s="193" t="s">
        <v>52</v>
      </c>
      <c r="F15" s="194"/>
      <c r="G15" s="194"/>
      <c r="H15" s="194"/>
      <c r="I15" s="195" t="s">
        <v>194</v>
      </c>
      <c r="J15" s="196"/>
      <c r="K15" s="196"/>
      <c r="L15" s="196"/>
      <c r="M15" s="196"/>
      <c r="N15" s="197"/>
      <c r="O15" s="198" t="s">
        <v>195</v>
      </c>
      <c r="P15" s="196"/>
      <c r="Q15" s="196"/>
      <c r="R15" s="196"/>
      <c r="S15" s="196"/>
      <c r="T15" s="196"/>
      <c r="U15" s="196"/>
      <c r="V15" s="196"/>
      <c r="W15" s="196"/>
      <c r="X15" s="57"/>
      <c r="Y15" s="57"/>
      <c r="Z15" s="57"/>
      <c r="AA15" s="58"/>
      <c r="AB15" s="163"/>
      <c r="AC15" s="33" t="s">
        <v>8</v>
      </c>
      <c r="AD15" s="199" t="s">
        <v>334</v>
      </c>
      <c r="AE15" s="199"/>
      <c r="AF15" s="199"/>
      <c r="AG15" s="199"/>
      <c r="AH15" s="199"/>
      <c r="AI15" s="199"/>
      <c r="AJ15" s="199"/>
      <c r="AK15" s="199"/>
      <c r="AL15" s="199"/>
      <c r="AM15" s="200"/>
    </row>
    <row r="16" spans="5:39" ht="15.75" customHeight="1" x14ac:dyDescent="0.15">
      <c r="E16" s="170" t="s">
        <v>172</v>
      </c>
      <c r="F16" s="171"/>
      <c r="G16" s="171"/>
      <c r="H16" s="171"/>
      <c r="I16" s="91" t="s">
        <v>309</v>
      </c>
      <c r="J16" s="201" t="s">
        <v>84</v>
      </c>
      <c r="K16" s="201"/>
      <c r="L16" s="201"/>
      <c r="M16" s="201"/>
      <c r="N16" s="202"/>
      <c r="O16" s="221" t="s">
        <v>0</v>
      </c>
      <c r="P16" s="221"/>
      <c r="Q16" s="221"/>
      <c r="R16" s="221"/>
      <c r="S16" s="221"/>
      <c r="T16" s="221"/>
      <c r="U16" s="207" t="s">
        <v>173</v>
      </c>
      <c r="V16" s="151"/>
      <c r="W16" s="151"/>
      <c r="X16" s="207" t="s">
        <v>174</v>
      </c>
      <c r="Y16" s="151"/>
      <c r="Z16" s="151"/>
      <c r="AA16" s="208"/>
      <c r="AB16" s="163"/>
      <c r="AC16" s="33" t="s">
        <v>14</v>
      </c>
      <c r="AD16" s="199" t="s">
        <v>335</v>
      </c>
      <c r="AE16" s="199"/>
      <c r="AF16" s="199"/>
      <c r="AG16" s="199"/>
      <c r="AH16" s="199"/>
      <c r="AI16" s="199"/>
      <c r="AJ16" s="199"/>
      <c r="AK16" s="199"/>
      <c r="AL16" s="199"/>
      <c r="AM16" s="200"/>
    </row>
    <row r="17" spans="1:39" ht="15.75" customHeight="1" x14ac:dyDescent="0.15">
      <c r="E17" s="170"/>
      <c r="F17" s="171"/>
      <c r="G17" s="171"/>
      <c r="H17" s="171"/>
      <c r="I17" s="92">
        <v>1</v>
      </c>
      <c r="J17" s="203" t="s">
        <v>194</v>
      </c>
      <c r="K17" s="203"/>
      <c r="L17" s="203"/>
      <c r="M17" s="203"/>
      <c r="N17" s="204"/>
      <c r="O17" s="209" t="s">
        <v>199</v>
      </c>
      <c r="P17" s="203"/>
      <c r="Q17" s="203"/>
      <c r="R17" s="203"/>
      <c r="S17" s="203"/>
      <c r="T17" s="204"/>
      <c r="U17" s="209" t="s">
        <v>58</v>
      </c>
      <c r="V17" s="203"/>
      <c r="W17" s="204"/>
      <c r="X17" s="209"/>
      <c r="Y17" s="203"/>
      <c r="Z17" s="203"/>
      <c r="AA17" s="210"/>
      <c r="AB17" s="211" t="s">
        <v>175</v>
      </c>
      <c r="AC17" s="214"/>
      <c r="AD17" s="215"/>
      <c r="AE17" s="215"/>
      <c r="AF17" s="215"/>
      <c r="AG17" s="215"/>
      <c r="AH17" s="215"/>
      <c r="AI17" s="215"/>
      <c r="AJ17" s="215"/>
      <c r="AK17" s="215"/>
      <c r="AL17" s="215"/>
      <c r="AM17" s="216"/>
    </row>
    <row r="18" spans="1:39" ht="15.75" customHeight="1" x14ac:dyDescent="0.15">
      <c r="C18" s="222" t="s">
        <v>332</v>
      </c>
      <c r="E18" s="170"/>
      <c r="F18" s="171"/>
      <c r="G18" s="171"/>
      <c r="H18" s="171"/>
      <c r="I18" s="92">
        <v>2</v>
      </c>
      <c r="J18" s="203" t="s">
        <v>196</v>
      </c>
      <c r="K18" s="203"/>
      <c r="L18" s="203"/>
      <c r="M18" s="203"/>
      <c r="N18" s="204"/>
      <c r="O18" s="209" t="s">
        <v>200</v>
      </c>
      <c r="P18" s="203"/>
      <c r="Q18" s="203"/>
      <c r="R18" s="203"/>
      <c r="S18" s="203"/>
      <c r="T18" s="204"/>
      <c r="U18" s="209" t="s">
        <v>58</v>
      </c>
      <c r="V18" s="203"/>
      <c r="W18" s="204"/>
      <c r="X18" s="209"/>
      <c r="Y18" s="203"/>
      <c r="Z18" s="203"/>
      <c r="AA18" s="210"/>
      <c r="AB18" s="212"/>
      <c r="AC18" s="217"/>
      <c r="AD18" s="199"/>
      <c r="AE18" s="199"/>
      <c r="AF18" s="199"/>
      <c r="AG18" s="199"/>
      <c r="AH18" s="199"/>
      <c r="AI18" s="199"/>
      <c r="AJ18" s="199"/>
      <c r="AK18" s="199"/>
      <c r="AL18" s="199"/>
      <c r="AM18" s="200"/>
    </row>
    <row r="19" spans="1:39" ht="15.75" customHeight="1" x14ac:dyDescent="0.15">
      <c r="C19" s="222"/>
      <c r="E19" s="170"/>
      <c r="F19" s="171"/>
      <c r="G19" s="171"/>
      <c r="H19" s="171"/>
      <c r="I19" s="92">
        <v>3</v>
      </c>
      <c r="J19" s="203" t="s">
        <v>197</v>
      </c>
      <c r="K19" s="203"/>
      <c r="L19" s="203"/>
      <c r="M19" s="203"/>
      <c r="N19" s="204"/>
      <c r="O19" s="209" t="s">
        <v>201</v>
      </c>
      <c r="P19" s="203"/>
      <c r="Q19" s="203"/>
      <c r="R19" s="203"/>
      <c r="S19" s="203"/>
      <c r="T19" s="204"/>
      <c r="U19" s="209"/>
      <c r="V19" s="203"/>
      <c r="W19" s="204"/>
      <c r="X19" s="209" t="s">
        <v>58</v>
      </c>
      <c r="Y19" s="203"/>
      <c r="Z19" s="203"/>
      <c r="AA19" s="210"/>
      <c r="AB19" s="212"/>
      <c r="AC19" s="217"/>
      <c r="AD19" s="199"/>
      <c r="AE19" s="199"/>
      <c r="AF19" s="199"/>
      <c r="AG19" s="199"/>
      <c r="AH19" s="199"/>
      <c r="AI19" s="199"/>
      <c r="AJ19" s="199"/>
      <c r="AK19" s="199"/>
      <c r="AL19" s="199"/>
      <c r="AM19" s="200"/>
    </row>
    <row r="20" spans="1:39" ht="15.75" customHeight="1" x14ac:dyDescent="0.15">
      <c r="C20" s="222"/>
      <c r="E20" s="224"/>
      <c r="F20" s="225"/>
      <c r="G20" s="225"/>
      <c r="H20" s="225"/>
      <c r="I20" s="93">
        <v>4</v>
      </c>
      <c r="J20" s="205" t="s">
        <v>198</v>
      </c>
      <c r="K20" s="205"/>
      <c r="L20" s="205"/>
      <c r="M20" s="205"/>
      <c r="N20" s="206"/>
      <c r="O20" s="223" t="s">
        <v>202</v>
      </c>
      <c r="P20" s="205"/>
      <c r="Q20" s="205"/>
      <c r="R20" s="205"/>
      <c r="S20" s="205"/>
      <c r="T20" s="206"/>
      <c r="U20" s="223"/>
      <c r="V20" s="205"/>
      <c r="W20" s="206"/>
      <c r="X20" s="223" t="s">
        <v>58</v>
      </c>
      <c r="Y20" s="205"/>
      <c r="Z20" s="205"/>
      <c r="AA20" s="226"/>
      <c r="AB20" s="213"/>
      <c r="AC20" s="218"/>
      <c r="AD20" s="219"/>
      <c r="AE20" s="219"/>
      <c r="AF20" s="219"/>
      <c r="AG20" s="219"/>
      <c r="AH20" s="219"/>
      <c r="AI20" s="219"/>
      <c r="AJ20" s="219"/>
      <c r="AK20" s="219"/>
      <c r="AL20" s="219"/>
      <c r="AM20" s="220"/>
    </row>
    <row r="21" spans="1:39" ht="13.5" customHeight="1" x14ac:dyDescent="0.15">
      <c r="B21" s="22"/>
      <c r="C21" s="222"/>
      <c r="D21" s="23"/>
      <c r="E21" s="35"/>
      <c r="F21" s="35"/>
      <c r="G21" s="35"/>
      <c r="H21" s="35"/>
      <c r="I21" s="35"/>
      <c r="J21" s="35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4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</row>
    <row r="22" spans="1:39" s="24" customFormat="1" ht="36" customHeight="1" x14ac:dyDescent="0.15">
      <c r="C22" s="222"/>
      <c r="D22" s="227" t="s">
        <v>94</v>
      </c>
      <c r="E22" s="229" t="s">
        <v>89</v>
      </c>
      <c r="F22" s="231" t="s">
        <v>45</v>
      </c>
      <c r="G22" s="233" t="s">
        <v>180</v>
      </c>
      <c r="H22" s="235" t="s">
        <v>93</v>
      </c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7" t="s">
        <v>85</v>
      </c>
      <c r="U22" s="237" t="s">
        <v>86</v>
      </c>
      <c r="V22" s="239" t="s">
        <v>87</v>
      </c>
      <c r="W22" s="246" t="s">
        <v>4</v>
      </c>
      <c r="X22" s="246"/>
      <c r="Y22" s="246"/>
      <c r="Z22" s="246"/>
      <c r="AA22" s="247" t="s">
        <v>5</v>
      </c>
      <c r="AB22" s="247"/>
      <c r="AC22" s="247" t="s">
        <v>53</v>
      </c>
      <c r="AD22" s="247"/>
      <c r="AE22" s="247" t="s">
        <v>91</v>
      </c>
      <c r="AF22" s="247"/>
      <c r="AG22" s="247"/>
      <c r="AH22" s="247"/>
      <c r="AI22" s="247"/>
      <c r="AJ22" s="247"/>
      <c r="AK22" s="247"/>
      <c r="AL22" s="247"/>
      <c r="AM22" s="247"/>
    </row>
    <row r="23" spans="1:39" s="24" customFormat="1" ht="39.75" customHeight="1" x14ac:dyDescent="0.15">
      <c r="A23" s="45" t="s">
        <v>331</v>
      </c>
      <c r="C23" s="222"/>
      <c r="D23" s="228"/>
      <c r="E23" s="230"/>
      <c r="F23" s="232"/>
      <c r="G23" s="234"/>
      <c r="H23" s="240" t="s">
        <v>84</v>
      </c>
      <c r="I23" s="241"/>
      <c r="J23" s="241"/>
      <c r="K23" s="241"/>
      <c r="L23" s="241"/>
      <c r="M23" s="242"/>
      <c r="N23" s="243" t="s">
        <v>83</v>
      </c>
      <c r="O23" s="244"/>
      <c r="P23" s="244"/>
      <c r="Q23" s="244"/>
      <c r="R23" s="244"/>
      <c r="S23" s="245"/>
      <c r="T23" s="238"/>
      <c r="U23" s="238"/>
      <c r="V23" s="239"/>
      <c r="W23" s="246"/>
      <c r="X23" s="246"/>
      <c r="Y23" s="246"/>
      <c r="Z23" s="246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7"/>
    </row>
    <row r="24" spans="1:39" s="24" customFormat="1" ht="16.5" customHeight="1" x14ac:dyDescent="0.15">
      <c r="A24" t="s">
        <v>204</v>
      </c>
      <c r="C24" s="59">
        <v>3</v>
      </c>
      <c r="D24" s="25">
        <v>1</v>
      </c>
      <c r="E24" s="247">
        <v>1</v>
      </c>
      <c r="F24" s="36" t="s">
        <v>6</v>
      </c>
      <c r="G24" s="60" t="s">
        <v>218</v>
      </c>
      <c r="H24" s="249" t="s">
        <v>222</v>
      </c>
      <c r="I24" s="250"/>
      <c r="J24" s="251"/>
      <c r="K24" s="249" t="s">
        <v>233</v>
      </c>
      <c r="L24" s="250"/>
      <c r="M24" s="251"/>
      <c r="N24" s="249" t="s">
        <v>247</v>
      </c>
      <c r="O24" s="250"/>
      <c r="P24" s="251"/>
      <c r="Q24" s="249" t="s">
        <v>261</v>
      </c>
      <c r="R24" s="250"/>
      <c r="S24" s="255"/>
      <c r="T24" s="61">
        <v>1</v>
      </c>
      <c r="U24" s="61">
        <v>1</v>
      </c>
      <c r="V24" s="37">
        <v>2</v>
      </c>
      <c r="W24" s="191" t="s">
        <v>274</v>
      </c>
      <c r="X24" s="191"/>
      <c r="Y24" s="191"/>
      <c r="Z24" s="191"/>
      <c r="AA24" s="191">
        <v>17</v>
      </c>
      <c r="AB24" s="191"/>
      <c r="AC24" s="248" t="s">
        <v>288</v>
      </c>
      <c r="AD24" s="248"/>
      <c r="AE24" s="191"/>
      <c r="AF24" s="191"/>
      <c r="AG24" s="191"/>
      <c r="AH24" s="191"/>
      <c r="AI24" s="191"/>
      <c r="AJ24" s="191"/>
      <c r="AK24" s="191"/>
      <c r="AL24" s="191"/>
      <c r="AM24" s="191"/>
    </row>
    <row r="25" spans="1:39" s="24" customFormat="1" ht="16.5" customHeight="1" x14ac:dyDescent="0.15">
      <c r="A25" t="s">
        <v>205</v>
      </c>
      <c r="C25" s="59">
        <v>2</v>
      </c>
      <c r="D25" s="25">
        <v>2</v>
      </c>
      <c r="E25" s="247"/>
      <c r="F25" s="38" t="s">
        <v>82</v>
      </c>
      <c r="G25" s="62" t="s">
        <v>219</v>
      </c>
      <c r="H25" s="223" t="s">
        <v>221</v>
      </c>
      <c r="I25" s="252"/>
      <c r="J25" s="253"/>
      <c r="K25" s="223" t="s">
        <v>234</v>
      </c>
      <c r="L25" s="252"/>
      <c r="M25" s="253"/>
      <c r="N25" s="223" t="s">
        <v>248</v>
      </c>
      <c r="O25" s="252"/>
      <c r="P25" s="253"/>
      <c r="Q25" s="223" t="s">
        <v>248</v>
      </c>
      <c r="R25" s="252"/>
      <c r="S25" s="256"/>
      <c r="T25" s="63">
        <v>1</v>
      </c>
      <c r="U25" s="64"/>
      <c r="V25" s="39">
        <v>1</v>
      </c>
      <c r="W25" s="257" t="s">
        <v>275</v>
      </c>
      <c r="X25" s="257"/>
      <c r="Y25" s="257"/>
      <c r="Z25" s="257"/>
      <c r="AA25" s="257">
        <v>16</v>
      </c>
      <c r="AB25" s="257"/>
      <c r="AC25" s="258" t="s">
        <v>289</v>
      </c>
      <c r="AD25" s="258"/>
      <c r="AE25" s="254"/>
      <c r="AF25" s="254"/>
      <c r="AG25" s="254"/>
      <c r="AH25" s="254"/>
      <c r="AI25" s="254"/>
      <c r="AJ25" s="254"/>
      <c r="AK25" s="254"/>
      <c r="AL25" s="254"/>
      <c r="AM25" s="254"/>
    </row>
    <row r="26" spans="1:39" s="24" customFormat="1" ht="16.5" customHeight="1" x14ac:dyDescent="0.15">
      <c r="A26" t="s">
        <v>206</v>
      </c>
      <c r="C26" s="59">
        <v>1</v>
      </c>
      <c r="D26" s="25">
        <v>3</v>
      </c>
      <c r="E26" s="247">
        <v>2</v>
      </c>
      <c r="F26" s="36" t="s">
        <v>6</v>
      </c>
      <c r="G26" s="60" t="s">
        <v>218</v>
      </c>
      <c r="H26" s="249" t="s">
        <v>220</v>
      </c>
      <c r="I26" s="250"/>
      <c r="J26" s="251"/>
      <c r="K26" s="249" t="s">
        <v>235</v>
      </c>
      <c r="L26" s="250"/>
      <c r="M26" s="251"/>
      <c r="N26" s="249" t="s">
        <v>249</v>
      </c>
      <c r="O26" s="250"/>
      <c r="P26" s="251"/>
      <c r="Q26" s="249" t="s">
        <v>262</v>
      </c>
      <c r="R26" s="250"/>
      <c r="S26" s="255"/>
      <c r="T26" s="61">
        <v>2</v>
      </c>
      <c r="U26" s="61">
        <v>2</v>
      </c>
      <c r="V26" s="37">
        <v>3</v>
      </c>
      <c r="W26" s="191" t="s">
        <v>276</v>
      </c>
      <c r="X26" s="191"/>
      <c r="Y26" s="191"/>
      <c r="Z26" s="191"/>
      <c r="AA26" s="191">
        <v>18</v>
      </c>
      <c r="AB26" s="191"/>
      <c r="AC26" s="248" t="s">
        <v>290</v>
      </c>
      <c r="AD26" s="248"/>
      <c r="AE26" s="191"/>
      <c r="AF26" s="191"/>
      <c r="AG26" s="191"/>
      <c r="AH26" s="191"/>
      <c r="AI26" s="191"/>
      <c r="AJ26" s="191"/>
      <c r="AK26" s="191"/>
      <c r="AL26" s="191"/>
      <c r="AM26" s="191"/>
    </row>
    <row r="27" spans="1:39" s="24" customFormat="1" ht="16.5" customHeight="1" x14ac:dyDescent="0.15">
      <c r="A27" t="s">
        <v>207</v>
      </c>
      <c r="C27" s="59">
        <v>4</v>
      </c>
      <c r="D27" s="25">
        <v>4</v>
      </c>
      <c r="E27" s="247"/>
      <c r="F27" s="38" t="s">
        <v>82</v>
      </c>
      <c r="G27" s="62" t="s">
        <v>219</v>
      </c>
      <c r="H27" s="223" t="s">
        <v>223</v>
      </c>
      <c r="I27" s="252"/>
      <c r="J27" s="253"/>
      <c r="K27" s="223" t="s">
        <v>236</v>
      </c>
      <c r="L27" s="252"/>
      <c r="M27" s="253"/>
      <c r="N27" s="223" t="s">
        <v>250</v>
      </c>
      <c r="O27" s="252"/>
      <c r="P27" s="253"/>
      <c r="Q27" s="223" t="s">
        <v>263</v>
      </c>
      <c r="R27" s="252"/>
      <c r="S27" s="256"/>
      <c r="T27" s="63">
        <v>2</v>
      </c>
      <c r="U27" s="64">
        <v>3</v>
      </c>
      <c r="V27" s="39">
        <v>2</v>
      </c>
      <c r="W27" s="257" t="s">
        <v>277</v>
      </c>
      <c r="X27" s="257"/>
      <c r="Y27" s="257"/>
      <c r="Z27" s="257"/>
      <c r="AA27" s="257">
        <v>17</v>
      </c>
      <c r="AB27" s="257"/>
      <c r="AC27" s="258" t="s">
        <v>92</v>
      </c>
      <c r="AD27" s="258"/>
      <c r="AE27" s="254"/>
      <c r="AF27" s="254"/>
      <c r="AG27" s="254"/>
      <c r="AH27" s="254"/>
      <c r="AI27" s="254"/>
      <c r="AJ27" s="254"/>
      <c r="AK27" s="254"/>
      <c r="AL27" s="254"/>
      <c r="AM27" s="254"/>
    </row>
    <row r="28" spans="1:39" s="24" customFormat="1" ht="16.5" customHeight="1" x14ac:dyDescent="0.15">
      <c r="A28" t="s">
        <v>208</v>
      </c>
      <c r="C28" s="59">
        <v>5</v>
      </c>
      <c r="D28" s="25">
        <v>5</v>
      </c>
      <c r="E28" s="247">
        <v>3</v>
      </c>
      <c r="F28" s="36" t="s">
        <v>6</v>
      </c>
      <c r="G28" s="60" t="s">
        <v>219</v>
      </c>
      <c r="H28" s="249" t="s">
        <v>224</v>
      </c>
      <c r="I28" s="250"/>
      <c r="J28" s="251"/>
      <c r="K28" s="249" t="s">
        <v>237</v>
      </c>
      <c r="L28" s="250"/>
      <c r="M28" s="251"/>
      <c r="N28" s="249" t="s">
        <v>251</v>
      </c>
      <c r="O28" s="250"/>
      <c r="P28" s="251"/>
      <c r="Q28" s="249" t="s">
        <v>264</v>
      </c>
      <c r="R28" s="250"/>
      <c r="S28" s="255"/>
      <c r="T28" s="61">
        <v>3</v>
      </c>
      <c r="U28" s="61"/>
      <c r="V28" s="37">
        <v>3</v>
      </c>
      <c r="W28" s="191" t="s">
        <v>278</v>
      </c>
      <c r="X28" s="191"/>
      <c r="Y28" s="191"/>
      <c r="Z28" s="191"/>
      <c r="AA28" s="191">
        <v>18</v>
      </c>
      <c r="AB28" s="191"/>
      <c r="AC28" s="248" t="s">
        <v>291</v>
      </c>
      <c r="AD28" s="248"/>
      <c r="AE28" s="191"/>
      <c r="AF28" s="191"/>
      <c r="AG28" s="191"/>
      <c r="AH28" s="191"/>
      <c r="AI28" s="191"/>
      <c r="AJ28" s="191"/>
      <c r="AK28" s="191"/>
      <c r="AL28" s="191"/>
      <c r="AM28" s="191"/>
    </row>
    <row r="29" spans="1:39" s="24" customFormat="1" ht="16.5" customHeight="1" x14ac:dyDescent="0.15">
      <c r="A29" t="s">
        <v>209</v>
      </c>
      <c r="C29" s="59">
        <v>6</v>
      </c>
      <c r="D29" s="25">
        <v>6</v>
      </c>
      <c r="E29" s="247"/>
      <c r="F29" s="38" t="s">
        <v>82</v>
      </c>
      <c r="G29" s="62" t="s">
        <v>218</v>
      </c>
      <c r="H29" s="223" t="s">
        <v>225</v>
      </c>
      <c r="I29" s="252"/>
      <c r="J29" s="253"/>
      <c r="K29" s="223" t="s">
        <v>238</v>
      </c>
      <c r="L29" s="252"/>
      <c r="M29" s="253"/>
      <c r="N29" s="223" t="s">
        <v>252</v>
      </c>
      <c r="O29" s="252"/>
      <c r="P29" s="253"/>
      <c r="Q29" s="223" t="s">
        <v>265</v>
      </c>
      <c r="R29" s="252"/>
      <c r="S29" s="256"/>
      <c r="T29" s="63">
        <v>3</v>
      </c>
      <c r="U29" s="64">
        <v>4</v>
      </c>
      <c r="V29" s="39">
        <v>3</v>
      </c>
      <c r="W29" s="257" t="s">
        <v>279</v>
      </c>
      <c r="X29" s="257"/>
      <c r="Y29" s="257"/>
      <c r="Z29" s="257"/>
      <c r="AA29" s="257">
        <v>18</v>
      </c>
      <c r="AB29" s="257"/>
      <c r="AC29" s="258" t="s">
        <v>292</v>
      </c>
      <c r="AD29" s="258"/>
      <c r="AE29" s="254"/>
      <c r="AF29" s="254"/>
      <c r="AG29" s="254"/>
      <c r="AH29" s="254"/>
      <c r="AI29" s="254"/>
      <c r="AJ29" s="254"/>
      <c r="AK29" s="254"/>
      <c r="AL29" s="254"/>
      <c r="AM29" s="254"/>
    </row>
    <row r="30" spans="1:39" s="24" customFormat="1" ht="16.5" customHeight="1" x14ac:dyDescent="0.15">
      <c r="A30" t="s">
        <v>210</v>
      </c>
      <c r="C30" s="59">
        <v>7</v>
      </c>
      <c r="D30" s="25">
        <v>7</v>
      </c>
      <c r="E30" s="247">
        <v>4</v>
      </c>
      <c r="F30" s="36" t="s">
        <v>6</v>
      </c>
      <c r="G30" s="60" t="s">
        <v>218</v>
      </c>
      <c r="H30" s="249" t="s">
        <v>226</v>
      </c>
      <c r="I30" s="250"/>
      <c r="J30" s="251"/>
      <c r="K30" s="249" t="s">
        <v>239</v>
      </c>
      <c r="L30" s="250"/>
      <c r="M30" s="251"/>
      <c r="N30" s="249" t="s">
        <v>253</v>
      </c>
      <c r="O30" s="250"/>
      <c r="P30" s="251"/>
      <c r="Q30" s="249" t="s">
        <v>266</v>
      </c>
      <c r="R30" s="250"/>
      <c r="S30" s="255"/>
      <c r="T30" s="61">
        <v>4</v>
      </c>
      <c r="U30" s="61"/>
      <c r="V30" s="37">
        <v>2</v>
      </c>
      <c r="W30" s="191" t="s">
        <v>280</v>
      </c>
      <c r="X30" s="191"/>
      <c r="Y30" s="191"/>
      <c r="Z30" s="191"/>
      <c r="AA30" s="191">
        <v>17</v>
      </c>
      <c r="AB30" s="191"/>
      <c r="AC30" s="248" t="s">
        <v>293</v>
      </c>
      <c r="AD30" s="248"/>
      <c r="AE30" s="191"/>
      <c r="AF30" s="191"/>
      <c r="AG30" s="191"/>
      <c r="AH30" s="191"/>
      <c r="AI30" s="191"/>
      <c r="AJ30" s="191"/>
      <c r="AK30" s="191"/>
      <c r="AL30" s="191"/>
      <c r="AM30" s="191"/>
    </row>
    <row r="31" spans="1:39" s="24" customFormat="1" ht="16.5" customHeight="1" x14ac:dyDescent="0.15">
      <c r="A31" t="s">
        <v>211</v>
      </c>
      <c r="C31" s="59">
        <v>8</v>
      </c>
      <c r="D31" s="25">
        <v>8</v>
      </c>
      <c r="E31" s="247"/>
      <c r="F31" s="38" t="s">
        <v>82</v>
      </c>
      <c r="G31" s="62" t="s">
        <v>218</v>
      </c>
      <c r="H31" s="223" t="s">
        <v>227</v>
      </c>
      <c r="I31" s="252"/>
      <c r="J31" s="253"/>
      <c r="K31" s="223" t="s">
        <v>240</v>
      </c>
      <c r="L31" s="252"/>
      <c r="M31" s="253"/>
      <c r="N31" s="223" t="s">
        <v>254</v>
      </c>
      <c r="O31" s="252"/>
      <c r="P31" s="253"/>
      <c r="Q31" s="223" t="s">
        <v>267</v>
      </c>
      <c r="R31" s="252"/>
      <c r="S31" s="256"/>
      <c r="T31" s="63">
        <v>4</v>
      </c>
      <c r="U31" s="64"/>
      <c r="V31" s="39">
        <v>1</v>
      </c>
      <c r="W31" s="257" t="s">
        <v>281</v>
      </c>
      <c r="X31" s="257"/>
      <c r="Y31" s="257"/>
      <c r="Z31" s="257"/>
      <c r="AA31" s="257">
        <v>16</v>
      </c>
      <c r="AB31" s="257"/>
      <c r="AC31" s="258" t="s">
        <v>294</v>
      </c>
      <c r="AD31" s="258"/>
      <c r="AE31" s="254"/>
      <c r="AF31" s="254"/>
      <c r="AG31" s="254"/>
      <c r="AH31" s="254"/>
      <c r="AI31" s="254"/>
      <c r="AJ31" s="254"/>
      <c r="AK31" s="254"/>
      <c r="AL31" s="254"/>
      <c r="AM31" s="254"/>
    </row>
    <row r="32" spans="1:39" s="24" customFormat="1" ht="16.5" customHeight="1" x14ac:dyDescent="0.15">
      <c r="A32" t="s">
        <v>212</v>
      </c>
      <c r="C32" s="59">
        <v>9</v>
      </c>
      <c r="D32" s="25">
        <v>9</v>
      </c>
      <c r="E32" s="247">
        <v>5</v>
      </c>
      <c r="F32" s="36" t="s">
        <v>6</v>
      </c>
      <c r="G32" s="60"/>
      <c r="H32" s="249" t="s">
        <v>228</v>
      </c>
      <c r="I32" s="250"/>
      <c r="J32" s="251"/>
      <c r="K32" s="249" t="s">
        <v>241</v>
      </c>
      <c r="L32" s="250"/>
      <c r="M32" s="251"/>
      <c r="N32" s="249" t="s">
        <v>255</v>
      </c>
      <c r="O32" s="250"/>
      <c r="P32" s="251"/>
      <c r="Q32" s="249" t="s">
        <v>268</v>
      </c>
      <c r="R32" s="250"/>
      <c r="S32" s="255"/>
      <c r="T32" s="61">
        <v>5</v>
      </c>
      <c r="U32" s="61"/>
      <c r="V32" s="37">
        <v>1</v>
      </c>
      <c r="W32" s="191" t="s">
        <v>282</v>
      </c>
      <c r="X32" s="191"/>
      <c r="Y32" s="191"/>
      <c r="Z32" s="191"/>
      <c r="AA32" s="191">
        <v>16</v>
      </c>
      <c r="AB32" s="191"/>
      <c r="AC32" s="248" t="s">
        <v>295</v>
      </c>
      <c r="AD32" s="248"/>
      <c r="AE32" s="191"/>
      <c r="AF32" s="191"/>
      <c r="AG32" s="191"/>
      <c r="AH32" s="191"/>
      <c r="AI32" s="191"/>
      <c r="AJ32" s="191"/>
      <c r="AK32" s="191"/>
      <c r="AL32" s="191"/>
      <c r="AM32" s="191"/>
    </row>
    <row r="33" spans="1:39" s="24" customFormat="1" ht="16.5" customHeight="1" x14ac:dyDescent="0.15">
      <c r="A33" t="s">
        <v>213</v>
      </c>
      <c r="C33" s="59">
        <v>10</v>
      </c>
      <c r="D33" s="25">
        <v>10</v>
      </c>
      <c r="E33" s="247"/>
      <c r="F33" s="38" t="s">
        <v>82</v>
      </c>
      <c r="G33" s="62"/>
      <c r="H33" s="223" t="s">
        <v>229</v>
      </c>
      <c r="I33" s="252"/>
      <c r="J33" s="253"/>
      <c r="K33" s="223" t="s">
        <v>242</v>
      </c>
      <c r="L33" s="252"/>
      <c r="M33" s="253"/>
      <c r="N33" s="223" t="s">
        <v>256</v>
      </c>
      <c r="O33" s="252"/>
      <c r="P33" s="253"/>
      <c r="Q33" s="223" t="s">
        <v>269</v>
      </c>
      <c r="R33" s="252"/>
      <c r="S33" s="256"/>
      <c r="T33" s="63">
        <v>5</v>
      </c>
      <c r="U33" s="64">
        <v>5</v>
      </c>
      <c r="V33" s="39">
        <v>2</v>
      </c>
      <c r="W33" s="257" t="s">
        <v>283</v>
      </c>
      <c r="X33" s="257"/>
      <c r="Y33" s="257"/>
      <c r="Z33" s="257"/>
      <c r="AA33" s="257">
        <v>17</v>
      </c>
      <c r="AB33" s="257"/>
      <c r="AC33" s="258" t="s">
        <v>296</v>
      </c>
      <c r="AD33" s="258"/>
      <c r="AE33" s="254"/>
      <c r="AF33" s="254"/>
      <c r="AG33" s="254"/>
      <c r="AH33" s="254"/>
      <c r="AI33" s="254"/>
      <c r="AJ33" s="254"/>
      <c r="AK33" s="254"/>
      <c r="AL33" s="254"/>
      <c r="AM33" s="254"/>
    </row>
    <row r="34" spans="1:39" s="24" customFormat="1" ht="16.5" customHeight="1" x14ac:dyDescent="0.15">
      <c r="A34" t="s">
        <v>214</v>
      </c>
      <c r="C34" s="59">
        <v>11</v>
      </c>
      <c r="D34" s="25">
        <v>11</v>
      </c>
      <c r="E34" s="247">
        <v>6</v>
      </c>
      <c r="F34" s="36" t="s">
        <v>6</v>
      </c>
      <c r="G34" s="60"/>
      <c r="H34" s="249" t="s">
        <v>230</v>
      </c>
      <c r="I34" s="250"/>
      <c r="J34" s="251"/>
      <c r="K34" s="249" t="s">
        <v>243</v>
      </c>
      <c r="L34" s="250"/>
      <c r="M34" s="251"/>
      <c r="N34" s="249" t="s">
        <v>257</v>
      </c>
      <c r="O34" s="250"/>
      <c r="P34" s="251"/>
      <c r="Q34" s="249" t="s">
        <v>270</v>
      </c>
      <c r="R34" s="250"/>
      <c r="S34" s="255"/>
      <c r="T34" s="61">
        <v>6</v>
      </c>
      <c r="U34" s="61"/>
      <c r="V34" s="37">
        <v>3</v>
      </c>
      <c r="W34" s="191" t="s">
        <v>284</v>
      </c>
      <c r="X34" s="191"/>
      <c r="Y34" s="191"/>
      <c r="Z34" s="191"/>
      <c r="AA34" s="191">
        <v>18</v>
      </c>
      <c r="AB34" s="191"/>
      <c r="AC34" s="248" t="s">
        <v>297</v>
      </c>
      <c r="AD34" s="248"/>
      <c r="AE34" s="191"/>
      <c r="AF34" s="191"/>
      <c r="AG34" s="191"/>
      <c r="AH34" s="191"/>
      <c r="AI34" s="191"/>
      <c r="AJ34" s="191"/>
      <c r="AK34" s="191"/>
      <c r="AL34" s="191"/>
      <c r="AM34" s="191"/>
    </row>
    <row r="35" spans="1:39" s="24" customFormat="1" ht="16.5" customHeight="1" x14ac:dyDescent="0.15">
      <c r="A35" t="s">
        <v>215</v>
      </c>
      <c r="C35" s="59">
        <v>12</v>
      </c>
      <c r="D35" s="25">
        <v>12</v>
      </c>
      <c r="E35" s="247"/>
      <c r="F35" s="38" t="s">
        <v>82</v>
      </c>
      <c r="G35" s="62"/>
      <c r="H35" s="223" t="s">
        <v>88</v>
      </c>
      <c r="I35" s="252"/>
      <c r="J35" s="253"/>
      <c r="K35" s="223" t="s">
        <v>244</v>
      </c>
      <c r="L35" s="252"/>
      <c r="M35" s="253"/>
      <c r="N35" s="223" t="s">
        <v>258</v>
      </c>
      <c r="O35" s="252"/>
      <c r="P35" s="253"/>
      <c r="Q35" s="223" t="s">
        <v>271</v>
      </c>
      <c r="R35" s="252"/>
      <c r="S35" s="256"/>
      <c r="T35" s="63">
        <v>6</v>
      </c>
      <c r="U35" s="64"/>
      <c r="V35" s="39">
        <v>2</v>
      </c>
      <c r="W35" s="257" t="s">
        <v>285</v>
      </c>
      <c r="X35" s="257"/>
      <c r="Y35" s="257"/>
      <c r="Z35" s="257"/>
      <c r="AA35" s="257">
        <v>17</v>
      </c>
      <c r="AB35" s="257"/>
      <c r="AC35" s="258" t="s">
        <v>298</v>
      </c>
      <c r="AD35" s="258"/>
      <c r="AE35" s="254"/>
      <c r="AF35" s="254"/>
      <c r="AG35" s="254"/>
      <c r="AH35" s="254"/>
      <c r="AI35" s="254"/>
      <c r="AJ35" s="254"/>
      <c r="AK35" s="254"/>
      <c r="AL35" s="254"/>
      <c r="AM35" s="254"/>
    </row>
    <row r="36" spans="1:39" s="24" customFormat="1" ht="16.5" customHeight="1" x14ac:dyDescent="0.15">
      <c r="A36" t="s">
        <v>216</v>
      </c>
      <c r="C36" s="59">
        <v>13</v>
      </c>
      <c r="D36" s="25">
        <v>13</v>
      </c>
      <c r="E36" s="247">
        <v>7</v>
      </c>
      <c r="F36" s="36" t="s">
        <v>6</v>
      </c>
      <c r="G36" s="60"/>
      <c r="H36" s="249" t="s">
        <v>231</v>
      </c>
      <c r="I36" s="250"/>
      <c r="J36" s="251"/>
      <c r="K36" s="249" t="s">
        <v>245</v>
      </c>
      <c r="L36" s="250"/>
      <c r="M36" s="251"/>
      <c r="N36" s="249" t="s">
        <v>259</v>
      </c>
      <c r="O36" s="250"/>
      <c r="P36" s="251"/>
      <c r="Q36" s="249" t="s">
        <v>272</v>
      </c>
      <c r="R36" s="250"/>
      <c r="S36" s="255"/>
      <c r="T36" s="61">
        <v>7</v>
      </c>
      <c r="U36" s="61"/>
      <c r="V36" s="37">
        <v>1</v>
      </c>
      <c r="W36" s="191" t="s">
        <v>286</v>
      </c>
      <c r="X36" s="191"/>
      <c r="Y36" s="191"/>
      <c r="Z36" s="191"/>
      <c r="AA36" s="191">
        <v>16</v>
      </c>
      <c r="AB36" s="191"/>
      <c r="AC36" s="248" t="s">
        <v>299</v>
      </c>
      <c r="AD36" s="248"/>
      <c r="AE36" s="191"/>
      <c r="AF36" s="191"/>
      <c r="AG36" s="191"/>
      <c r="AH36" s="191"/>
      <c r="AI36" s="191"/>
      <c r="AJ36" s="191"/>
      <c r="AK36" s="191"/>
      <c r="AL36" s="191"/>
      <c r="AM36" s="191"/>
    </row>
    <row r="37" spans="1:39" s="24" customFormat="1" ht="16.5" customHeight="1" x14ac:dyDescent="0.15">
      <c r="A37" t="s">
        <v>217</v>
      </c>
      <c r="C37" s="59">
        <v>14</v>
      </c>
      <c r="D37" s="25">
        <v>14</v>
      </c>
      <c r="E37" s="247"/>
      <c r="F37" s="38" t="s">
        <v>82</v>
      </c>
      <c r="G37" s="62"/>
      <c r="H37" s="223" t="s">
        <v>232</v>
      </c>
      <c r="I37" s="252"/>
      <c r="J37" s="253"/>
      <c r="K37" s="223" t="s">
        <v>246</v>
      </c>
      <c r="L37" s="252"/>
      <c r="M37" s="253"/>
      <c r="N37" s="223" t="s">
        <v>260</v>
      </c>
      <c r="O37" s="252"/>
      <c r="P37" s="253"/>
      <c r="Q37" s="223" t="s">
        <v>273</v>
      </c>
      <c r="R37" s="252"/>
      <c r="S37" s="256"/>
      <c r="T37" s="63">
        <v>7</v>
      </c>
      <c r="U37" s="64"/>
      <c r="V37" s="39">
        <v>1</v>
      </c>
      <c r="W37" s="257" t="s">
        <v>287</v>
      </c>
      <c r="X37" s="257"/>
      <c r="Y37" s="257"/>
      <c r="Z37" s="257"/>
      <c r="AA37" s="257">
        <v>16</v>
      </c>
      <c r="AB37" s="257"/>
      <c r="AC37" s="258" t="s">
        <v>300</v>
      </c>
      <c r="AD37" s="258"/>
      <c r="AE37" s="254"/>
      <c r="AF37" s="254"/>
      <c r="AG37" s="254"/>
      <c r="AH37" s="254"/>
      <c r="AI37" s="254"/>
      <c r="AJ37" s="254"/>
      <c r="AK37" s="254"/>
      <c r="AL37" s="254"/>
      <c r="AM37" s="254"/>
    </row>
    <row r="38" spans="1:39" ht="16.5" customHeight="1" x14ac:dyDescent="0.15">
      <c r="A38"/>
      <c r="C38" s="59"/>
      <c r="D38" s="25">
        <v>15</v>
      </c>
      <c r="E38" s="247">
        <v>8</v>
      </c>
      <c r="F38" s="36" t="s">
        <v>6</v>
      </c>
      <c r="G38" s="60"/>
      <c r="H38" s="249"/>
      <c r="I38" s="250"/>
      <c r="J38" s="251"/>
      <c r="K38" s="249"/>
      <c r="L38" s="250"/>
      <c r="M38" s="251"/>
      <c r="N38" s="249"/>
      <c r="O38" s="250"/>
      <c r="P38" s="251"/>
      <c r="Q38" s="249"/>
      <c r="R38" s="250"/>
      <c r="S38" s="255"/>
      <c r="T38" s="61"/>
      <c r="U38" s="61"/>
      <c r="V38" s="37" t="str">
        <f>IF(C38&gt;0,VLOOKUP(C38,基礎データ!$C$32:$M$101,9),"")</f>
        <v/>
      </c>
      <c r="W38" s="191" t="b">
        <f>IF(C38&gt;0,VLOOKUP(C38,基礎データ!$C$32:$M$101,6)&amp;"."&amp;VLOOKUP(C38,基礎データ!$C$32:$M$101,7)&amp;"."&amp;VLOOKUP(C38,基礎データ!$C$32:$M$101,8))</f>
        <v>0</v>
      </c>
      <c r="X38" s="191"/>
      <c r="Y38" s="191"/>
      <c r="Z38" s="191"/>
      <c r="AA38" s="191" t="str">
        <f>IF(C38&gt;0,VLOOKUP(C38,基礎データ!$C$32:$M$101,10),"")</f>
        <v/>
      </c>
      <c r="AB38" s="191"/>
      <c r="AC38" s="191" t="str">
        <f>IF(C38&gt;0,VLOOKUP(C38,基礎データ!$C$32:$M$101,11),"")</f>
        <v/>
      </c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</row>
    <row r="39" spans="1:39" s="24" customFormat="1" ht="16.5" customHeight="1" x14ac:dyDescent="0.15">
      <c r="A39"/>
      <c r="C39" s="59"/>
      <c r="D39" s="25">
        <v>16</v>
      </c>
      <c r="E39" s="247"/>
      <c r="F39" s="38" t="s">
        <v>82</v>
      </c>
      <c r="G39" s="62"/>
      <c r="H39" s="223"/>
      <c r="I39" s="252"/>
      <c r="J39" s="253"/>
      <c r="K39" s="223"/>
      <c r="L39" s="252"/>
      <c r="M39" s="253"/>
      <c r="N39" s="223"/>
      <c r="O39" s="252"/>
      <c r="P39" s="253"/>
      <c r="Q39" s="223"/>
      <c r="R39" s="252"/>
      <c r="S39" s="256"/>
      <c r="T39" s="63"/>
      <c r="U39" s="64"/>
      <c r="V39" s="39" t="str">
        <f>IF(C39&gt;0,VLOOKUP(C39,基礎データ!$C$32:$M$101,9),"")</f>
        <v/>
      </c>
      <c r="W39" s="257" t="b">
        <f>IF(C39&gt;0,VLOOKUP(C39,基礎データ!$C$32:$M$101,6)&amp;"."&amp;VLOOKUP(C39,基礎データ!$C$32:$M$101,7)&amp;"."&amp;VLOOKUP(C39,基礎データ!$C$32:$M$101,8))</f>
        <v>0</v>
      </c>
      <c r="X39" s="257"/>
      <c r="Y39" s="257"/>
      <c r="Z39" s="257"/>
      <c r="AA39" s="257" t="str">
        <f>IF(C39&gt;0,VLOOKUP(C39,基礎データ!$C$32:$M$101,10),"")</f>
        <v/>
      </c>
      <c r="AB39" s="257"/>
      <c r="AC39" s="257" t="str">
        <f>IF(C39&gt;0,VLOOKUP(C39,基礎データ!$C$32:$M$101,11),"")</f>
        <v/>
      </c>
      <c r="AD39" s="257"/>
      <c r="AE39" s="254"/>
      <c r="AF39" s="254"/>
      <c r="AG39" s="254"/>
      <c r="AH39" s="254"/>
      <c r="AI39" s="254"/>
      <c r="AJ39" s="254"/>
      <c r="AK39" s="254"/>
      <c r="AL39" s="254"/>
      <c r="AM39" s="254"/>
    </row>
    <row r="40" spans="1:39" s="24" customFormat="1" ht="16.5" customHeight="1" x14ac:dyDescent="0.15">
      <c r="A40"/>
      <c r="C40" s="59"/>
      <c r="D40" s="25">
        <v>17</v>
      </c>
      <c r="E40" s="247">
        <v>9</v>
      </c>
      <c r="F40" s="36" t="s">
        <v>6</v>
      </c>
      <c r="G40" s="60"/>
      <c r="H40" s="249"/>
      <c r="I40" s="250"/>
      <c r="J40" s="251"/>
      <c r="K40" s="249"/>
      <c r="L40" s="250"/>
      <c r="M40" s="251"/>
      <c r="N40" s="249"/>
      <c r="O40" s="250"/>
      <c r="P40" s="251"/>
      <c r="Q40" s="249"/>
      <c r="R40" s="250"/>
      <c r="S40" s="255"/>
      <c r="T40" s="61"/>
      <c r="U40" s="61"/>
      <c r="V40" s="37" t="str">
        <f>IF(C40&gt;0,VLOOKUP(C40,基礎データ!$C$32:$M$101,9),"")</f>
        <v/>
      </c>
      <c r="W40" s="191" t="b">
        <f>IF(C40&gt;0,VLOOKUP(C40,基礎データ!$C$32:$M$101,6)&amp;"."&amp;VLOOKUP(C40,基礎データ!$C$32:$M$101,7)&amp;"."&amp;VLOOKUP(C40,基礎データ!$C$32:$M$101,8))</f>
        <v>0</v>
      </c>
      <c r="X40" s="191"/>
      <c r="Y40" s="191"/>
      <c r="Z40" s="191"/>
      <c r="AA40" s="191" t="str">
        <f>IF(C40&gt;0,VLOOKUP(C40,基礎データ!$C$32:$M$101,10),"")</f>
        <v/>
      </c>
      <c r="AB40" s="191"/>
      <c r="AC40" s="191" t="str">
        <f>IF(C40&gt;0,VLOOKUP(C40,基礎データ!$C$32:$M$101,11),"")</f>
        <v/>
      </c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</row>
    <row r="41" spans="1:39" s="24" customFormat="1" ht="16.5" customHeight="1" x14ac:dyDescent="0.15">
      <c r="A41"/>
      <c r="C41" s="59"/>
      <c r="D41" s="25">
        <v>18</v>
      </c>
      <c r="E41" s="247"/>
      <c r="F41" s="38" t="s">
        <v>82</v>
      </c>
      <c r="G41" s="62"/>
      <c r="H41" s="223"/>
      <c r="I41" s="252"/>
      <c r="J41" s="253"/>
      <c r="K41" s="223"/>
      <c r="L41" s="252"/>
      <c r="M41" s="253"/>
      <c r="N41" s="223"/>
      <c r="O41" s="252"/>
      <c r="P41" s="253"/>
      <c r="Q41" s="223"/>
      <c r="R41" s="252"/>
      <c r="S41" s="256"/>
      <c r="T41" s="63"/>
      <c r="U41" s="64"/>
      <c r="V41" s="39" t="str">
        <f>IF(C41&gt;0,VLOOKUP(C41,基礎データ!$C$32:$M$101,9),"")</f>
        <v/>
      </c>
      <c r="W41" s="257" t="b">
        <f>IF(C41&gt;0,VLOOKUP(C41,基礎データ!$C$32:$M$101,6)&amp;"."&amp;VLOOKUP(C41,基礎データ!$C$32:$M$101,7)&amp;"."&amp;VLOOKUP(C41,基礎データ!$C$32:$M$101,8))</f>
        <v>0</v>
      </c>
      <c r="X41" s="257"/>
      <c r="Y41" s="257"/>
      <c r="Z41" s="257"/>
      <c r="AA41" s="257" t="str">
        <f>IF(C41&gt;0,VLOOKUP(C41,基礎データ!$C$32:$M$101,10),"")</f>
        <v/>
      </c>
      <c r="AB41" s="257"/>
      <c r="AC41" s="257" t="str">
        <f>IF(C41&gt;0,VLOOKUP(C41,基礎データ!$C$32:$M$101,11),"")</f>
        <v/>
      </c>
      <c r="AD41" s="257"/>
      <c r="AE41" s="254"/>
      <c r="AF41" s="254"/>
      <c r="AG41" s="254"/>
      <c r="AH41" s="254"/>
      <c r="AI41" s="254"/>
      <c r="AJ41" s="254"/>
      <c r="AK41" s="254"/>
      <c r="AL41" s="254"/>
      <c r="AM41" s="254"/>
    </row>
    <row r="42" spans="1:39" s="24" customFormat="1" ht="16.5" customHeight="1" x14ac:dyDescent="0.15">
      <c r="A42"/>
      <c r="C42" s="59"/>
      <c r="D42" s="25">
        <v>19</v>
      </c>
      <c r="E42" s="247">
        <v>10</v>
      </c>
      <c r="F42" s="36" t="s">
        <v>6</v>
      </c>
      <c r="G42" s="60"/>
      <c r="H42" s="249"/>
      <c r="I42" s="250"/>
      <c r="J42" s="251"/>
      <c r="K42" s="249"/>
      <c r="L42" s="250"/>
      <c r="M42" s="251"/>
      <c r="N42" s="249"/>
      <c r="O42" s="250"/>
      <c r="P42" s="251"/>
      <c r="Q42" s="249"/>
      <c r="R42" s="250"/>
      <c r="S42" s="255"/>
      <c r="T42" s="61"/>
      <c r="U42" s="61"/>
      <c r="V42" s="37" t="str">
        <f>IF(C42&gt;0,VLOOKUP(C42,基礎データ!$C$32:$M$101,9),"")</f>
        <v/>
      </c>
      <c r="W42" s="191" t="b">
        <f>IF(C42&gt;0,VLOOKUP(C42,基礎データ!$C$32:$M$101,6)&amp;"."&amp;VLOOKUP(C42,基礎データ!$C$32:$M$101,7)&amp;"."&amp;VLOOKUP(C42,基礎データ!$C$32:$M$101,8))</f>
        <v>0</v>
      </c>
      <c r="X42" s="191"/>
      <c r="Y42" s="191"/>
      <c r="Z42" s="191"/>
      <c r="AA42" s="191" t="str">
        <f>IF(C42&gt;0,VLOOKUP(C42,基礎データ!$C$32:$M$101,10),"")</f>
        <v/>
      </c>
      <c r="AB42" s="191"/>
      <c r="AC42" s="191" t="str">
        <f>IF(C42&gt;0,VLOOKUP(C42,基礎データ!$C$32:$M$101,11),"")</f>
        <v/>
      </c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</row>
    <row r="43" spans="1:39" s="24" customFormat="1" ht="16.5" customHeight="1" x14ac:dyDescent="0.15">
      <c r="A43"/>
      <c r="C43" s="59"/>
      <c r="D43" s="25">
        <v>20</v>
      </c>
      <c r="E43" s="247"/>
      <c r="F43" s="38" t="s">
        <v>82</v>
      </c>
      <c r="G43" s="62"/>
      <c r="H43" s="223"/>
      <c r="I43" s="252"/>
      <c r="J43" s="253"/>
      <c r="K43" s="223"/>
      <c r="L43" s="252"/>
      <c r="M43" s="253"/>
      <c r="N43" s="223"/>
      <c r="O43" s="252"/>
      <c r="P43" s="253"/>
      <c r="Q43" s="223"/>
      <c r="R43" s="252"/>
      <c r="S43" s="256"/>
      <c r="T43" s="63"/>
      <c r="U43" s="64"/>
      <c r="V43" s="39" t="str">
        <f>IF(C43&gt;0,VLOOKUP(C43,基礎データ!$C$32:$M$101,9),"")</f>
        <v/>
      </c>
      <c r="W43" s="257" t="b">
        <f>IF(C43&gt;0,VLOOKUP(C43,基礎データ!$C$32:$M$101,6)&amp;"."&amp;VLOOKUP(C43,基礎データ!$C$32:$M$101,7)&amp;"."&amp;VLOOKUP(C43,基礎データ!$C$32:$M$101,8))</f>
        <v>0</v>
      </c>
      <c r="X43" s="257"/>
      <c r="Y43" s="257"/>
      <c r="Z43" s="257"/>
      <c r="AA43" s="257" t="str">
        <f>IF(C43&gt;0,VLOOKUP(C43,基礎データ!$C$32:$M$101,10),"")</f>
        <v/>
      </c>
      <c r="AB43" s="257"/>
      <c r="AC43" s="257" t="str">
        <f>IF(C43&gt;0,VLOOKUP(C43,基礎データ!$C$32:$M$101,11),"")</f>
        <v/>
      </c>
      <c r="AD43" s="257"/>
      <c r="AE43" s="254"/>
      <c r="AF43" s="254"/>
      <c r="AG43" s="254"/>
      <c r="AH43" s="254"/>
      <c r="AI43" s="254"/>
      <c r="AJ43" s="254"/>
      <c r="AK43" s="254"/>
      <c r="AL43" s="254"/>
      <c r="AM43" s="254"/>
    </row>
    <row r="44" spans="1:39" s="24" customFormat="1" ht="16.5" customHeight="1" x14ac:dyDescent="0.15">
      <c r="A44"/>
      <c r="C44" s="59"/>
      <c r="D44" s="25">
        <v>21</v>
      </c>
      <c r="E44" s="247">
        <v>11</v>
      </c>
      <c r="F44" s="36" t="s">
        <v>6</v>
      </c>
      <c r="G44" s="60"/>
      <c r="H44" s="249"/>
      <c r="I44" s="250"/>
      <c r="J44" s="251"/>
      <c r="K44" s="249"/>
      <c r="L44" s="250"/>
      <c r="M44" s="251"/>
      <c r="N44" s="249"/>
      <c r="O44" s="250"/>
      <c r="P44" s="251"/>
      <c r="Q44" s="249"/>
      <c r="R44" s="250"/>
      <c r="S44" s="255"/>
      <c r="T44" s="61"/>
      <c r="U44" s="61"/>
      <c r="V44" s="37" t="str">
        <f>IF(C44&gt;0,VLOOKUP(C44,基礎データ!$C$32:$M$101,9),"")</f>
        <v/>
      </c>
      <c r="W44" s="191" t="b">
        <f>IF(C44&gt;0,VLOOKUP(C44,基礎データ!$C$32:$M$101,6)&amp;"."&amp;VLOOKUP(C44,基礎データ!$C$32:$M$101,7)&amp;"."&amp;VLOOKUP(C44,基礎データ!$C$32:$M$101,8))</f>
        <v>0</v>
      </c>
      <c r="X44" s="191"/>
      <c r="Y44" s="191"/>
      <c r="Z44" s="191"/>
      <c r="AA44" s="191" t="str">
        <f>IF(C44&gt;0,VLOOKUP(C44,基礎データ!$C$32:$M$101,10),"")</f>
        <v/>
      </c>
      <c r="AB44" s="191"/>
      <c r="AC44" s="191" t="str">
        <f>IF(C44&gt;0,VLOOKUP(C44,基礎データ!$C$32:$M$101,11),"")</f>
        <v/>
      </c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</row>
    <row r="45" spans="1:39" s="24" customFormat="1" ht="16.5" customHeight="1" x14ac:dyDescent="0.15">
      <c r="A45"/>
      <c r="C45" s="59"/>
      <c r="D45" s="25">
        <v>22</v>
      </c>
      <c r="E45" s="247"/>
      <c r="F45" s="38" t="s">
        <v>82</v>
      </c>
      <c r="G45" s="62"/>
      <c r="H45" s="223"/>
      <c r="I45" s="252"/>
      <c r="J45" s="253"/>
      <c r="K45" s="223"/>
      <c r="L45" s="252"/>
      <c r="M45" s="253"/>
      <c r="N45" s="223"/>
      <c r="O45" s="252"/>
      <c r="P45" s="253"/>
      <c r="Q45" s="223"/>
      <c r="R45" s="252"/>
      <c r="S45" s="256"/>
      <c r="T45" s="63"/>
      <c r="U45" s="64"/>
      <c r="V45" s="39" t="str">
        <f>IF(C45&gt;0,VLOOKUP(C45,基礎データ!$C$32:$M$101,9),"")</f>
        <v/>
      </c>
      <c r="W45" s="257" t="b">
        <f>IF(C45&gt;0,VLOOKUP(C45,基礎データ!$C$32:$M$101,6)&amp;"."&amp;VLOOKUP(C45,基礎データ!$C$32:$M$101,7)&amp;"."&amp;VLOOKUP(C45,基礎データ!$C$32:$M$101,8))</f>
        <v>0</v>
      </c>
      <c r="X45" s="257"/>
      <c r="Y45" s="257"/>
      <c r="Z45" s="257"/>
      <c r="AA45" s="257" t="str">
        <f>IF(C45&gt;0,VLOOKUP(C45,基礎データ!$C$32:$M$101,10),"")</f>
        <v/>
      </c>
      <c r="AB45" s="257"/>
      <c r="AC45" s="257" t="str">
        <f>IF(C45&gt;0,VLOOKUP(C45,基礎データ!$C$32:$M$101,11),"")</f>
        <v/>
      </c>
      <c r="AD45" s="257"/>
      <c r="AE45" s="254"/>
      <c r="AF45" s="254"/>
      <c r="AG45" s="254"/>
      <c r="AH45" s="254"/>
      <c r="AI45" s="254"/>
      <c r="AJ45" s="254"/>
      <c r="AK45" s="254"/>
      <c r="AL45" s="254"/>
      <c r="AM45" s="254"/>
    </row>
    <row r="46" spans="1:39" s="24" customFormat="1" ht="16.5" customHeight="1" x14ac:dyDescent="0.15">
      <c r="A46"/>
      <c r="C46" s="59"/>
      <c r="D46" s="25">
        <v>23</v>
      </c>
      <c r="E46" s="247">
        <v>12</v>
      </c>
      <c r="F46" s="36" t="s">
        <v>6</v>
      </c>
      <c r="G46" s="60"/>
      <c r="H46" s="249"/>
      <c r="I46" s="250"/>
      <c r="J46" s="251"/>
      <c r="K46" s="249"/>
      <c r="L46" s="250"/>
      <c r="M46" s="251"/>
      <c r="N46" s="249"/>
      <c r="O46" s="250"/>
      <c r="P46" s="251"/>
      <c r="Q46" s="249"/>
      <c r="R46" s="250"/>
      <c r="S46" s="255"/>
      <c r="T46" s="61"/>
      <c r="U46" s="61"/>
      <c r="V46" s="37" t="str">
        <f>IF(C46&gt;0,VLOOKUP(C46,基礎データ!$C$32:$M$101,9),"")</f>
        <v/>
      </c>
      <c r="W46" s="191" t="b">
        <f>IF(C46&gt;0,VLOOKUP(C46,基礎データ!$C$32:$M$101,6)&amp;"."&amp;VLOOKUP(C46,基礎データ!$C$32:$M$101,7)&amp;"."&amp;VLOOKUP(C46,基礎データ!$C$32:$M$101,8))</f>
        <v>0</v>
      </c>
      <c r="X46" s="191"/>
      <c r="Y46" s="191"/>
      <c r="Z46" s="191"/>
      <c r="AA46" s="191" t="str">
        <f>IF(C46&gt;0,VLOOKUP(C46,基礎データ!$C$32:$M$101,10),"")</f>
        <v/>
      </c>
      <c r="AB46" s="191"/>
      <c r="AC46" s="191" t="str">
        <f>IF(C46&gt;0,VLOOKUP(C46,基礎データ!$C$32:$M$101,11),"")</f>
        <v/>
      </c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</row>
    <row r="47" spans="1:39" s="24" customFormat="1" ht="16.5" customHeight="1" x14ac:dyDescent="0.15">
      <c r="A47"/>
      <c r="C47" s="59"/>
      <c r="D47" s="25">
        <v>24</v>
      </c>
      <c r="E47" s="247"/>
      <c r="F47" s="38" t="s">
        <v>82</v>
      </c>
      <c r="G47" s="62"/>
      <c r="H47" s="223"/>
      <c r="I47" s="252"/>
      <c r="J47" s="253"/>
      <c r="K47" s="223"/>
      <c r="L47" s="252"/>
      <c r="M47" s="253"/>
      <c r="N47" s="223"/>
      <c r="O47" s="252"/>
      <c r="P47" s="253"/>
      <c r="Q47" s="223"/>
      <c r="R47" s="252"/>
      <c r="S47" s="256"/>
      <c r="T47" s="63"/>
      <c r="U47" s="64"/>
      <c r="V47" s="39" t="str">
        <f>IF(C47&gt;0,VLOOKUP(C47,基礎データ!$C$32:$M$101,9),"")</f>
        <v/>
      </c>
      <c r="W47" s="257" t="b">
        <f>IF(C47&gt;0,VLOOKUP(C47,基礎データ!$C$32:$M$101,6)&amp;"."&amp;VLOOKUP(C47,基礎データ!$C$32:$M$101,7)&amp;"."&amp;VLOOKUP(C47,基礎データ!$C$32:$M$101,8))</f>
        <v>0</v>
      </c>
      <c r="X47" s="257"/>
      <c r="Y47" s="257"/>
      <c r="Z47" s="257"/>
      <c r="AA47" s="257" t="str">
        <f>IF(C47&gt;0,VLOOKUP(C47,基礎データ!$C$32:$M$101,10),"")</f>
        <v/>
      </c>
      <c r="AB47" s="257"/>
      <c r="AC47" s="257" t="str">
        <f>IF(C47&gt;0,VLOOKUP(C47,基礎データ!$C$32:$M$101,11),"")</f>
        <v/>
      </c>
      <c r="AD47" s="257"/>
      <c r="AE47" s="254"/>
      <c r="AF47" s="254"/>
      <c r="AG47" s="254"/>
      <c r="AH47" s="254"/>
      <c r="AI47" s="254"/>
      <c r="AJ47" s="254"/>
      <c r="AK47" s="254"/>
      <c r="AL47" s="254"/>
      <c r="AM47" s="254"/>
    </row>
    <row r="48" spans="1:39" s="24" customFormat="1" ht="16.5" customHeight="1" x14ac:dyDescent="0.15">
      <c r="A48"/>
      <c r="C48" s="59"/>
      <c r="D48" s="25">
        <v>25</v>
      </c>
      <c r="E48" s="247">
        <v>13</v>
      </c>
      <c r="F48" s="36" t="s">
        <v>6</v>
      </c>
      <c r="G48" s="60"/>
      <c r="H48" s="249"/>
      <c r="I48" s="250"/>
      <c r="J48" s="251"/>
      <c r="K48" s="249"/>
      <c r="L48" s="250"/>
      <c r="M48" s="251"/>
      <c r="N48" s="249"/>
      <c r="O48" s="250"/>
      <c r="P48" s="251"/>
      <c r="Q48" s="249"/>
      <c r="R48" s="250"/>
      <c r="S48" s="255"/>
      <c r="T48" s="61"/>
      <c r="U48" s="61"/>
      <c r="V48" s="37" t="str">
        <f>IF(C48&gt;0,VLOOKUP(C48,基礎データ!$C$32:$M$101,9),"")</f>
        <v/>
      </c>
      <c r="W48" s="191" t="b">
        <f>IF(C48&gt;0,VLOOKUP(C48,基礎データ!$C$32:$M$101,6)&amp;"."&amp;VLOOKUP(C48,基礎データ!$C$32:$M$101,7)&amp;"."&amp;VLOOKUP(C48,基礎データ!$C$32:$M$101,8))</f>
        <v>0</v>
      </c>
      <c r="X48" s="191"/>
      <c r="Y48" s="191"/>
      <c r="Z48" s="191"/>
      <c r="AA48" s="191" t="str">
        <f>IF(C48&gt;0,VLOOKUP(C48,基礎データ!$C$32:$M$101,10),"")</f>
        <v/>
      </c>
      <c r="AB48" s="191"/>
      <c r="AC48" s="191" t="str">
        <f>IF(C48&gt;0,VLOOKUP(C48,基礎データ!$C$32:$M$101,11),"")</f>
        <v/>
      </c>
      <c r="AD48" s="191"/>
      <c r="AE48" s="191"/>
      <c r="AF48" s="191"/>
      <c r="AG48" s="191"/>
      <c r="AH48" s="191"/>
      <c r="AI48" s="191"/>
      <c r="AJ48" s="191"/>
      <c r="AK48" s="191"/>
      <c r="AL48" s="191"/>
      <c r="AM48" s="191"/>
    </row>
    <row r="49" spans="1:39" s="24" customFormat="1" ht="16.5" customHeight="1" x14ac:dyDescent="0.15">
      <c r="A49"/>
      <c r="C49" s="59"/>
      <c r="D49" s="25">
        <v>26</v>
      </c>
      <c r="E49" s="247"/>
      <c r="F49" s="38" t="s">
        <v>82</v>
      </c>
      <c r="G49" s="62"/>
      <c r="H49" s="223"/>
      <c r="I49" s="252"/>
      <c r="J49" s="253"/>
      <c r="K49" s="223"/>
      <c r="L49" s="252"/>
      <c r="M49" s="253"/>
      <c r="N49" s="223"/>
      <c r="O49" s="252"/>
      <c r="P49" s="253"/>
      <c r="Q49" s="223"/>
      <c r="R49" s="252"/>
      <c r="S49" s="256"/>
      <c r="T49" s="63"/>
      <c r="U49" s="64"/>
      <c r="V49" s="39" t="str">
        <f>IF(C49&gt;0,VLOOKUP(C49,基礎データ!$C$32:$M$101,9),"")</f>
        <v/>
      </c>
      <c r="W49" s="257" t="b">
        <f>IF(C49&gt;0,VLOOKUP(C49,基礎データ!$C$32:$M$101,6)&amp;"."&amp;VLOOKUP(C49,基礎データ!$C$32:$M$101,7)&amp;"."&amp;VLOOKUP(C49,基礎データ!$C$32:$M$101,8))</f>
        <v>0</v>
      </c>
      <c r="X49" s="257"/>
      <c r="Y49" s="257"/>
      <c r="Z49" s="257"/>
      <c r="AA49" s="257" t="str">
        <f>IF(C49&gt;0,VLOOKUP(C49,基礎データ!$C$32:$M$101,10),"")</f>
        <v/>
      </c>
      <c r="AB49" s="257"/>
      <c r="AC49" s="257" t="str">
        <f>IF(C49&gt;0,VLOOKUP(C49,基礎データ!$C$32:$M$101,11),"")</f>
        <v/>
      </c>
      <c r="AD49" s="257"/>
      <c r="AE49" s="254"/>
      <c r="AF49" s="254"/>
      <c r="AG49" s="254"/>
      <c r="AH49" s="254"/>
      <c r="AI49" s="254"/>
      <c r="AJ49" s="254"/>
      <c r="AK49" s="254"/>
      <c r="AL49" s="254"/>
      <c r="AM49" s="254"/>
    </row>
    <row r="50" spans="1:39" s="24" customFormat="1" ht="16.5" customHeight="1" x14ac:dyDescent="0.15">
      <c r="A50"/>
      <c r="C50" s="59"/>
      <c r="D50" s="25">
        <v>27</v>
      </c>
      <c r="E50" s="247">
        <v>14</v>
      </c>
      <c r="F50" s="36" t="s">
        <v>6</v>
      </c>
      <c r="G50" s="60"/>
      <c r="H50" s="249"/>
      <c r="I50" s="250"/>
      <c r="J50" s="251"/>
      <c r="K50" s="249"/>
      <c r="L50" s="250"/>
      <c r="M50" s="251"/>
      <c r="N50" s="249"/>
      <c r="O50" s="250"/>
      <c r="P50" s="251"/>
      <c r="Q50" s="249"/>
      <c r="R50" s="250"/>
      <c r="S50" s="255"/>
      <c r="T50" s="61"/>
      <c r="U50" s="61"/>
      <c r="V50" s="37" t="str">
        <f>IF(C50&gt;0,VLOOKUP(C50,基礎データ!$C$32:$M$101,9),"")</f>
        <v/>
      </c>
      <c r="W50" s="191" t="b">
        <f>IF(C50&gt;0,VLOOKUP(C50,基礎データ!$C$32:$M$101,6)&amp;"."&amp;VLOOKUP(C50,基礎データ!$C$32:$M$101,7)&amp;"."&amp;VLOOKUP(C50,基礎データ!$C$32:$M$101,8))</f>
        <v>0</v>
      </c>
      <c r="X50" s="191"/>
      <c r="Y50" s="191"/>
      <c r="Z50" s="191"/>
      <c r="AA50" s="191" t="str">
        <f>IF(C50&gt;0,VLOOKUP(C50,基礎データ!$C$32:$M$101,10),"")</f>
        <v/>
      </c>
      <c r="AB50" s="191"/>
      <c r="AC50" s="191" t="str">
        <f>IF(C50&gt;0,VLOOKUP(C50,基礎データ!$C$32:$M$101,11),"")</f>
        <v/>
      </c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</row>
    <row r="51" spans="1:39" s="24" customFormat="1" ht="16.5" customHeight="1" x14ac:dyDescent="0.15">
      <c r="A51"/>
      <c r="C51" s="59"/>
      <c r="D51" s="25">
        <v>28</v>
      </c>
      <c r="E51" s="247"/>
      <c r="F51" s="38" t="s">
        <v>82</v>
      </c>
      <c r="G51" s="62"/>
      <c r="H51" s="223"/>
      <c r="I51" s="252"/>
      <c r="J51" s="253"/>
      <c r="K51" s="223"/>
      <c r="L51" s="252"/>
      <c r="M51" s="253"/>
      <c r="N51" s="223"/>
      <c r="O51" s="252"/>
      <c r="P51" s="253"/>
      <c r="Q51" s="223"/>
      <c r="R51" s="252"/>
      <c r="S51" s="256"/>
      <c r="T51" s="63"/>
      <c r="U51" s="64"/>
      <c r="V51" s="39" t="str">
        <f>IF(C51&gt;0,VLOOKUP(C51,基礎データ!$C$32:$M$101,9),"")</f>
        <v/>
      </c>
      <c r="W51" s="257" t="b">
        <f>IF(C51&gt;0,VLOOKUP(C51,基礎データ!$C$32:$M$101,6)&amp;"."&amp;VLOOKUP(C51,基礎データ!$C$32:$M$101,7)&amp;"."&amp;VLOOKUP(C51,基礎データ!$C$32:$M$101,8))</f>
        <v>0</v>
      </c>
      <c r="X51" s="257"/>
      <c r="Y51" s="257"/>
      <c r="Z51" s="257"/>
      <c r="AA51" s="257" t="str">
        <f>IF(C51&gt;0,VLOOKUP(C51,基礎データ!$C$32:$M$101,10),"")</f>
        <v/>
      </c>
      <c r="AB51" s="257"/>
      <c r="AC51" s="257" t="str">
        <f>IF(C51&gt;0,VLOOKUP(C51,基礎データ!$C$32:$M$101,11),"")</f>
        <v/>
      </c>
      <c r="AD51" s="257"/>
      <c r="AE51" s="254"/>
      <c r="AF51" s="254"/>
      <c r="AG51" s="254"/>
      <c r="AH51" s="254"/>
      <c r="AI51" s="254"/>
      <c r="AJ51" s="254"/>
      <c r="AK51" s="254"/>
      <c r="AL51" s="254"/>
      <c r="AM51" s="254"/>
    </row>
    <row r="52" spans="1:39" s="24" customFormat="1" ht="16.5" customHeight="1" x14ac:dyDescent="0.15">
      <c r="A52"/>
      <c r="C52" s="59"/>
      <c r="D52" s="25">
        <v>29</v>
      </c>
      <c r="E52" s="247">
        <v>15</v>
      </c>
      <c r="F52" s="36" t="s">
        <v>6</v>
      </c>
      <c r="G52" s="60"/>
      <c r="H52" s="249"/>
      <c r="I52" s="250"/>
      <c r="J52" s="251"/>
      <c r="K52" s="249"/>
      <c r="L52" s="250"/>
      <c r="M52" s="251"/>
      <c r="N52" s="249"/>
      <c r="O52" s="250"/>
      <c r="P52" s="251"/>
      <c r="Q52" s="249"/>
      <c r="R52" s="250"/>
      <c r="S52" s="255"/>
      <c r="T52" s="61"/>
      <c r="U52" s="61"/>
      <c r="V52" s="37" t="str">
        <f>IF(C52&gt;0,VLOOKUP(C52,基礎データ!$C$32:$M$101,9),"")</f>
        <v/>
      </c>
      <c r="W52" s="191" t="b">
        <f>IF(C52&gt;0,VLOOKUP(C52,基礎データ!$C$32:$M$101,6)&amp;"."&amp;VLOOKUP(C52,基礎データ!$C$32:$M$101,7)&amp;"."&amp;VLOOKUP(C52,基礎データ!$C$32:$M$101,8))</f>
        <v>0</v>
      </c>
      <c r="X52" s="191"/>
      <c r="Y52" s="191"/>
      <c r="Z52" s="191"/>
      <c r="AA52" s="191" t="str">
        <f>IF(C52&gt;0,VLOOKUP(C52,基礎データ!$C$32:$M$101,10),"")</f>
        <v/>
      </c>
      <c r="AB52" s="191"/>
      <c r="AC52" s="191" t="str">
        <f>IF(C52&gt;0,VLOOKUP(C52,基礎データ!$C$32:$M$101,11),"")</f>
        <v/>
      </c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</row>
    <row r="53" spans="1:39" ht="16.5" customHeight="1" x14ac:dyDescent="0.15">
      <c r="A53"/>
      <c r="C53" s="59"/>
      <c r="D53" s="25">
        <v>30</v>
      </c>
      <c r="E53" s="247"/>
      <c r="F53" s="38" t="s">
        <v>82</v>
      </c>
      <c r="G53" s="62"/>
      <c r="H53" s="223"/>
      <c r="I53" s="252"/>
      <c r="J53" s="253"/>
      <c r="K53" s="223"/>
      <c r="L53" s="252"/>
      <c r="M53" s="253"/>
      <c r="N53" s="223"/>
      <c r="O53" s="252"/>
      <c r="P53" s="253"/>
      <c r="Q53" s="223"/>
      <c r="R53" s="252"/>
      <c r="S53" s="256"/>
      <c r="T53" s="63"/>
      <c r="U53" s="64"/>
      <c r="V53" s="39" t="str">
        <f>IF(C53&gt;0,VLOOKUP(C53,基礎データ!$C$32:$M$101,9),"")</f>
        <v/>
      </c>
      <c r="W53" s="257" t="b">
        <f>IF(C53&gt;0,VLOOKUP(C53,基礎データ!$C$32:$M$101,6)&amp;"."&amp;VLOOKUP(C53,基礎データ!$C$32:$M$101,7)&amp;"."&amp;VLOOKUP(C53,基礎データ!$C$32:$M$101,8))</f>
        <v>0</v>
      </c>
      <c r="X53" s="257"/>
      <c r="Y53" s="257"/>
      <c r="Z53" s="257"/>
      <c r="AA53" s="257" t="str">
        <f>IF(C53&gt;0,VLOOKUP(C53,基礎データ!$C$32:$M$101,10),"")</f>
        <v/>
      </c>
      <c r="AB53" s="257"/>
      <c r="AC53" s="257" t="str">
        <f>IF(C53&gt;0,VLOOKUP(C53,基礎データ!$C$32:$M$101,11),"")</f>
        <v/>
      </c>
      <c r="AD53" s="257"/>
      <c r="AE53" s="254"/>
      <c r="AF53" s="254"/>
      <c r="AG53" s="254"/>
      <c r="AH53" s="254"/>
      <c r="AI53" s="254"/>
      <c r="AJ53" s="254"/>
      <c r="AK53" s="254"/>
      <c r="AL53" s="254"/>
      <c r="AM53" s="254"/>
    </row>
    <row r="54" spans="1:39" ht="16.5" customHeight="1" x14ac:dyDescent="0.15">
      <c r="A54"/>
      <c r="C54" s="59"/>
      <c r="D54" s="25">
        <v>31</v>
      </c>
      <c r="E54" s="247">
        <v>16</v>
      </c>
      <c r="F54" s="36" t="s">
        <v>6</v>
      </c>
      <c r="G54" s="60"/>
      <c r="H54" s="249"/>
      <c r="I54" s="250"/>
      <c r="J54" s="251"/>
      <c r="K54" s="249"/>
      <c r="L54" s="250"/>
      <c r="M54" s="251"/>
      <c r="N54" s="249"/>
      <c r="O54" s="250"/>
      <c r="P54" s="251"/>
      <c r="Q54" s="249"/>
      <c r="R54" s="250"/>
      <c r="S54" s="255"/>
      <c r="T54" s="61"/>
      <c r="U54" s="61"/>
      <c r="V54" s="37" t="str">
        <f>IF(C54&gt;0,VLOOKUP(C54,基礎データ!$C$32:$M$101,9),"")</f>
        <v/>
      </c>
      <c r="W54" s="191" t="b">
        <f>IF(C54&gt;0,VLOOKUP(C54,基礎データ!$C$32:$M$101,6)&amp;"."&amp;VLOOKUP(C54,基礎データ!$C$32:$M$101,7)&amp;"."&amp;VLOOKUP(C54,基礎データ!$C$32:$M$101,8))</f>
        <v>0</v>
      </c>
      <c r="X54" s="191"/>
      <c r="Y54" s="191"/>
      <c r="Z54" s="191"/>
      <c r="AA54" s="191" t="str">
        <f>IF(C54&gt;0,VLOOKUP(C54,基礎データ!$C$32:$M$101,10),"")</f>
        <v/>
      </c>
      <c r="AB54" s="191"/>
      <c r="AC54" s="191" t="str">
        <f>IF(C54&gt;0,VLOOKUP(C54,基礎データ!$C$32:$M$101,11),"")</f>
        <v/>
      </c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</row>
    <row r="55" spans="1:39" ht="16.5" customHeight="1" x14ac:dyDescent="0.15">
      <c r="A55"/>
      <c r="C55" s="59"/>
      <c r="D55" s="25">
        <v>32</v>
      </c>
      <c r="E55" s="247"/>
      <c r="F55" s="38" t="s">
        <v>82</v>
      </c>
      <c r="G55" s="62"/>
      <c r="H55" s="223"/>
      <c r="I55" s="252"/>
      <c r="J55" s="253"/>
      <c r="K55" s="223"/>
      <c r="L55" s="252"/>
      <c r="M55" s="253"/>
      <c r="N55" s="223"/>
      <c r="O55" s="252"/>
      <c r="P55" s="253"/>
      <c r="Q55" s="223"/>
      <c r="R55" s="252"/>
      <c r="S55" s="256"/>
      <c r="T55" s="63"/>
      <c r="U55" s="64"/>
      <c r="V55" s="39" t="str">
        <f>IF(C55&gt;0,VLOOKUP(C55,基礎データ!$C$32:$M$101,9),"")</f>
        <v/>
      </c>
      <c r="W55" s="257" t="b">
        <f>IF(C55&gt;0,VLOOKUP(C55,基礎データ!$C$32:$M$101,6)&amp;"."&amp;VLOOKUP(C55,基礎データ!$C$32:$M$101,7)&amp;"."&amp;VLOOKUP(C55,基礎データ!$C$32:$M$101,8))</f>
        <v>0</v>
      </c>
      <c r="X55" s="257"/>
      <c r="Y55" s="257"/>
      <c r="Z55" s="257"/>
      <c r="AA55" s="257" t="str">
        <f>IF(C55&gt;0,VLOOKUP(C55,基礎データ!$C$32:$M$101,10),"")</f>
        <v/>
      </c>
      <c r="AB55" s="257"/>
      <c r="AC55" s="257" t="str">
        <f>IF(C55&gt;0,VLOOKUP(C55,基礎データ!$C$32:$M$101,11),"")</f>
        <v/>
      </c>
      <c r="AD55" s="257"/>
      <c r="AE55" s="254"/>
      <c r="AF55" s="254"/>
      <c r="AG55" s="254"/>
      <c r="AH55" s="254"/>
      <c r="AI55" s="254"/>
      <c r="AJ55" s="254"/>
      <c r="AK55" s="254"/>
      <c r="AL55" s="254"/>
      <c r="AM55" s="254"/>
    </row>
    <row r="56" spans="1:39" ht="16.5" customHeight="1" x14ac:dyDescent="0.15">
      <c r="A56"/>
      <c r="C56" s="59"/>
      <c r="D56" s="25">
        <v>33</v>
      </c>
      <c r="E56" s="247">
        <v>17</v>
      </c>
      <c r="F56" s="36" t="s">
        <v>6</v>
      </c>
      <c r="G56" s="60"/>
      <c r="H56" s="249"/>
      <c r="I56" s="250"/>
      <c r="J56" s="251"/>
      <c r="K56" s="249"/>
      <c r="L56" s="250"/>
      <c r="M56" s="251"/>
      <c r="N56" s="249"/>
      <c r="O56" s="250"/>
      <c r="P56" s="251"/>
      <c r="Q56" s="249"/>
      <c r="R56" s="250"/>
      <c r="S56" s="255"/>
      <c r="T56" s="61"/>
      <c r="U56" s="61"/>
      <c r="V56" s="37" t="str">
        <f>IF(C56&gt;0,VLOOKUP(C56,基礎データ!$C$32:$M$101,9),"")</f>
        <v/>
      </c>
      <c r="W56" s="191" t="b">
        <f>IF(C56&gt;0,VLOOKUP(C56,基礎データ!$C$32:$M$101,6)&amp;"."&amp;VLOOKUP(C56,基礎データ!$C$32:$M$101,7)&amp;"."&amp;VLOOKUP(C56,基礎データ!$C$32:$M$101,8))</f>
        <v>0</v>
      </c>
      <c r="X56" s="191"/>
      <c r="Y56" s="191"/>
      <c r="Z56" s="191"/>
      <c r="AA56" s="191" t="str">
        <f>IF(C56&gt;0,VLOOKUP(C56,基礎データ!$C$32:$M$101,10),"")</f>
        <v/>
      </c>
      <c r="AB56" s="191"/>
      <c r="AC56" s="191" t="str">
        <f>IF(C56&gt;0,VLOOKUP(C56,基礎データ!$C$32:$M$101,11),"")</f>
        <v/>
      </c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</row>
    <row r="57" spans="1:39" ht="16.5" customHeight="1" x14ac:dyDescent="0.15">
      <c r="A57"/>
      <c r="C57" s="59"/>
      <c r="D57" s="25">
        <v>34</v>
      </c>
      <c r="E57" s="247"/>
      <c r="F57" s="38" t="s">
        <v>82</v>
      </c>
      <c r="G57" s="62"/>
      <c r="H57" s="223"/>
      <c r="I57" s="252"/>
      <c r="J57" s="253"/>
      <c r="K57" s="223"/>
      <c r="L57" s="252"/>
      <c r="M57" s="253"/>
      <c r="N57" s="223"/>
      <c r="O57" s="252"/>
      <c r="P57" s="253"/>
      <c r="Q57" s="223"/>
      <c r="R57" s="252"/>
      <c r="S57" s="256"/>
      <c r="T57" s="63"/>
      <c r="U57" s="64"/>
      <c r="V57" s="39" t="str">
        <f>IF(C57&gt;0,VLOOKUP(C57,基礎データ!$C$32:$M$101,9),"")</f>
        <v/>
      </c>
      <c r="W57" s="257" t="b">
        <f>IF(C57&gt;0,VLOOKUP(C57,基礎データ!$C$32:$M$101,6)&amp;"."&amp;VLOOKUP(C57,基礎データ!$C$32:$M$101,7)&amp;"."&amp;VLOOKUP(C57,基礎データ!$C$32:$M$101,8))</f>
        <v>0</v>
      </c>
      <c r="X57" s="257"/>
      <c r="Y57" s="257"/>
      <c r="Z57" s="257"/>
      <c r="AA57" s="257" t="str">
        <f>IF(C57&gt;0,VLOOKUP(C57,基礎データ!$C$32:$M$101,10),"")</f>
        <v/>
      </c>
      <c r="AB57" s="257"/>
      <c r="AC57" s="257" t="str">
        <f>IF(C57&gt;0,VLOOKUP(C57,基礎データ!$C$32:$M$101,11),"")</f>
        <v/>
      </c>
      <c r="AD57" s="257"/>
      <c r="AE57" s="254"/>
      <c r="AF57" s="254"/>
      <c r="AG57" s="254"/>
      <c r="AH57" s="254"/>
      <c r="AI57" s="254"/>
      <c r="AJ57" s="254"/>
      <c r="AK57" s="254"/>
      <c r="AL57" s="254"/>
      <c r="AM57" s="254"/>
    </row>
    <row r="58" spans="1:39" ht="16.5" customHeight="1" x14ac:dyDescent="0.15">
      <c r="A58"/>
      <c r="C58" s="59"/>
      <c r="D58" s="25">
        <v>35</v>
      </c>
      <c r="E58" s="247">
        <v>18</v>
      </c>
      <c r="F58" s="36" t="s">
        <v>6</v>
      </c>
      <c r="G58" s="60"/>
      <c r="H58" s="249"/>
      <c r="I58" s="250"/>
      <c r="J58" s="251"/>
      <c r="K58" s="249"/>
      <c r="L58" s="250"/>
      <c r="M58" s="251"/>
      <c r="N58" s="249"/>
      <c r="O58" s="250"/>
      <c r="P58" s="251"/>
      <c r="Q58" s="249"/>
      <c r="R58" s="250"/>
      <c r="S58" s="255"/>
      <c r="T58" s="61"/>
      <c r="U58" s="61"/>
      <c r="V58" s="37" t="str">
        <f>IF(C58&gt;0,VLOOKUP(C58,基礎データ!$C$32:$M$101,9),"")</f>
        <v/>
      </c>
      <c r="W58" s="191" t="b">
        <f>IF(C58&gt;0,VLOOKUP(C58,基礎データ!$C$32:$M$101,6)&amp;"."&amp;VLOOKUP(C58,基礎データ!$C$32:$M$101,7)&amp;"."&amp;VLOOKUP(C58,基礎データ!$C$32:$M$101,8))</f>
        <v>0</v>
      </c>
      <c r="X58" s="191"/>
      <c r="Y58" s="191"/>
      <c r="Z58" s="191"/>
      <c r="AA58" s="191" t="str">
        <f>IF(C58&gt;0,VLOOKUP(C58,基礎データ!$C$32:$M$101,10),"")</f>
        <v/>
      </c>
      <c r="AB58" s="191"/>
      <c r="AC58" s="191" t="str">
        <f>IF(C58&gt;0,VLOOKUP(C58,基礎データ!$C$32:$M$101,11),"")</f>
        <v/>
      </c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</row>
    <row r="59" spans="1:39" ht="16.5" customHeight="1" x14ac:dyDescent="0.15">
      <c r="A59"/>
      <c r="C59" s="59"/>
      <c r="D59" s="25">
        <v>36</v>
      </c>
      <c r="E59" s="247"/>
      <c r="F59" s="38" t="s">
        <v>82</v>
      </c>
      <c r="G59" s="62"/>
      <c r="H59" s="223"/>
      <c r="I59" s="252"/>
      <c r="J59" s="253"/>
      <c r="K59" s="223"/>
      <c r="L59" s="252"/>
      <c r="M59" s="253"/>
      <c r="N59" s="223"/>
      <c r="O59" s="252"/>
      <c r="P59" s="253"/>
      <c r="Q59" s="223"/>
      <c r="R59" s="252"/>
      <c r="S59" s="256"/>
      <c r="T59" s="63"/>
      <c r="U59" s="64"/>
      <c r="V59" s="39" t="str">
        <f>IF(C59&gt;0,VLOOKUP(C59,基礎データ!$C$32:$M$101,9),"")</f>
        <v/>
      </c>
      <c r="W59" s="257" t="b">
        <f>IF(C59&gt;0,VLOOKUP(C59,基礎データ!$C$32:$M$101,6)&amp;"."&amp;VLOOKUP(C59,基礎データ!$C$32:$M$101,7)&amp;"."&amp;VLOOKUP(C59,基礎データ!$C$32:$M$101,8))</f>
        <v>0</v>
      </c>
      <c r="X59" s="257"/>
      <c r="Y59" s="257"/>
      <c r="Z59" s="257"/>
      <c r="AA59" s="257" t="str">
        <f>IF(C59&gt;0,VLOOKUP(C59,基礎データ!$C$32:$M$101,10),"")</f>
        <v/>
      </c>
      <c r="AB59" s="257"/>
      <c r="AC59" s="257" t="str">
        <f>IF(C59&gt;0,VLOOKUP(C59,基礎データ!$C$32:$M$101,11),"")</f>
        <v/>
      </c>
      <c r="AD59" s="257"/>
      <c r="AE59" s="254"/>
      <c r="AF59" s="254"/>
      <c r="AG59" s="254"/>
      <c r="AH59" s="254"/>
      <c r="AI59" s="254"/>
      <c r="AJ59" s="254"/>
      <c r="AK59" s="254"/>
      <c r="AL59" s="254"/>
      <c r="AM59" s="254"/>
    </row>
    <row r="60" spans="1:39" ht="16.5" customHeight="1" x14ac:dyDescent="0.15">
      <c r="A60"/>
      <c r="C60" s="59"/>
      <c r="D60" s="25">
        <v>37</v>
      </c>
      <c r="E60" s="247">
        <v>19</v>
      </c>
      <c r="F60" s="36" t="s">
        <v>6</v>
      </c>
      <c r="G60" s="60"/>
      <c r="H60" s="249"/>
      <c r="I60" s="250"/>
      <c r="J60" s="251"/>
      <c r="K60" s="249"/>
      <c r="L60" s="250"/>
      <c r="M60" s="251"/>
      <c r="N60" s="249"/>
      <c r="O60" s="250"/>
      <c r="P60" s="251"/>
      <c r="Q60" s="249"/>
      <c r="R60" s="250"/>
      <c r="S60" s="255"/>
      <c r="T60" s="61"/>
      <c r="U60" s="61"/>
      <c r="V60" s="37" t="str">
        <f>IF(C60&gt;0,VLOOKUP(C60,基礎データ!$C$32:$M$101,9),"")</f>
        <v/>
      </c>
      <c r="W60" s="191" t="b">
        <f>IF(C60&gt;0,VLOOKUP(C60,基礎データ!$C$32:$M$101,6)&amp;"."&amp;VLOOKUP(C60,基礎データ!$C$32:$M$101,7)&amp;"."&amp;VLOOKUP(C60,基礎データ!$C$32:$M$101,8))</f>
        <v>0</v>
      </c>
      <c r="X60" s="191"/>
      <c r="Y60" s="191"/>
      <c r="Z60" s="191"/>
      <c r="AA60" s="191" t="str">
        <f>IF(C60&gt;0,VLOOKUP(C60,基礎データ!$C$32:$M$101,10),"")</f>
        <v/>
      </c>
      <c r="AB60" s="191"/>
      <c r="AC60" s="191" t="str">
        <f>IF(C60&gt;0,VLOOKUP(C60,基礎データ!$C$32:$M$101,11),"")</f>
        <v/>
      </c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</row>
    <row r="61" spans="1:39" ht="16.5" customHeight="1" x14ac:dyDescent="0.15">
      <c r="A61"/>
      <c r="C61" s="59"/>
      <c r="D61" s="25">
        <v>38</v>
      </c>
      <c r="E61" s="247"/>
      <c r="F61" s="38" t="s">
        <v>82</v>
      </c>
      <c r="G61" s="62"/>
      <c r="H61" s="223"/>
      <c r="I61" s="252"/>
      <c r="J61" s="253"/>
      <c r="K61" s="223"/>
      <c r="L61" s="252"/>
      <c r="M61" s="253"/>
      <c r="N61" s="223"/>
      <c r="O61" s="252"/>
      <c r="P61" s="253"/>
      <c r="Q61" s="223"/>
      <c r="R61" s="252"/>
      <c r="S61" s="256"/>
      <c r="T61" s="63"/>
      <c r="U61" s="64"/>
      <c r="V61" s="39" t="str">
        <f>IF(C61&gt;0,VLOOKUP(C61,基礎データ!$C$32:$M$101,9),"")</f>
        <v/>
      </c>
      <c r="W61" s="257" t="b">
        <f>IF(C61&gt;0,VLOOKUP(C61,基礎データ!$C$32:$M$101,6)&amp;"."&amp;VLOOKUP(C61,基礎データ!$C$32:$M$101,7)&amp;"."&amp;VLOOKUP(C61,基礎データ!$C$32:$M$101,8))</f>
        <v>0</v>
      </c>
      <c r="X61" s="257"/>
      <c r="Y61" s="257"/>
      <c r="Z61" s="257"/>
      <c r="AA61" s="257" t="str">
        <f>IF(C61&gt;0,VLOOKUP(C61,基礎データ!$C$32:$M$101,10),"")</f>
        <v/>
      </c>
      <c r="AB61" s="257"/>
      <c r="AC61" s="257" t="str">
        <f>IF(C61&gt;0,VLOOKUP(C61,基礎データ!$C$32:$M$101,11),"")</f>
        <v/>
      </c>
      <c r="AD61" s="257"/>
      <c r="AE61" s="254"/>
      <c r="AF61" s="254"/>
      <c r="AG61" s="254"/>
      <c r="AH61" s="254"/>
      <c r="AI61" s="254"/>
      <c r="AJ61" s="254"/>
      <c r="AK61" s="254"/>
      <c r="AL61" s="254"/>
      <c r="AM61" s="254"/>
    </row>
    <row r="62" spans="1:39" ht="16.5" customHeight="1" x14ac:dyDescent="0.15">
      <c r="A62"/>
      <c r="C62" s="59"/>
      <c r="D62" s="25">
        <v>39</v>
      </c>
      <c r="E62" s="247">
        <v>20</v>
      </c>
      <c r="F62" s="36" t="s">
        <v>6</v>
      </c>
      <c r="G62" s="60"/>
      <c r="H62" s="249"/>
      <c r="I62" s="250"/>
      <c r="J62" s="251"/>
      <c r="K62" s="249"/>
      <c r="L62" s="250"/>
      <c r="M62" s="251"/>
      <c r="N62" s="249"/>
      <c r="O62" s="250"/>
      <c r="P62" s="251"/>
      <c r="Q62" s="249"/>
      <c r="R62" s="250"/>
      <c r="S62" s="255"/>
      <c r="T62" s="61"/>
      <c r="U62" s="61"/>
      <c r="V62" s="37" t="str">
        <f>IF(C62&gt;0,VLOOKUP(C62,基礎データ!$C$32:$M$101,9),"")</f>
        <v/>
      </c>
      <c r="W62" s="191" t="b">
        <f>IF(C62&gt;0,VLOOKUP(C62,基礎データ!$C$32:$M$101,6)&amp;"."&amp;VLOOKUP(C62,基礎データ!$C$32:$M$101,7)&amp;"."&amp;VLOOKUP(C62,基礎データ!$C$32:$M$101,8))</f>
        <v>0</v>
      </c>
      <c r="X62" s="191"/>
      <c r="Y62" s="191"/>
      <c r="Z62" s="191"/>
      <c r="AA62" s="191" t="str">
        <f>IF(C62&gt;0,VLOOKUP(C62,基礎データ!$C$32:$M$101,10),"")</f>
        <v/>
      </c>
      <c r="AB62" s="191"/>
      <c r="AC62" s="191" t="str">
        <f>IF(C62&gt;0,VLOOKUP(C62,基礎データ!$C$32:$M$101,11),"")</f>
        <v/>
      </c>
      <c r="AD62" s="191"/>
      <c r="AE62" s="191"/>
      <c r="AF62" s="191"/>
      <c r="AG62" s="191"/>
      <c r="AH62" s="191"/>
      <c r="AI62" s="191"/>
      <c r="AJ62" s="191"/>
      <c r="AK62" s="191"/>
      <c r="AL62" s="191"/>
      <c r="AM62" s="191"/>
    </row>
    <row r="63" spans="1:39" ht="16.5" customHeight="1" x14ac:dyDescent="0.15">
      <c r="A63"/>
      <c r="C63" s="59"/>
      <c r="D63" s="26">
        <v>40</v>
      </c>
      <c r="E63" s="247"/>
      <c r="F63" s="40" t="s">
        <v>82</v>
      </c>
      <c r="G63" s="65"/>
      <c r="H63" s="223"/>
      <c r="I63" s="252"/>
      <c r="J63" s="253"/>
      <c r="K63" s="223"/>
      <c r="L63" s="252"/>
      <c r="M63" s="253"/>
      <c r="N63" s="223"/>
      <c r="O63" s="252"/>
      <c r="P63" s="253"/>
      <c r="Q63" s="223"/>
      <c r="R63" s="252"/>
      <c r="S63" s="256"/>
      <c r="T63" s="64"/>
      <c r="U63" s="64"/>
      <c r="V63" s="39" t="str">
        <f>IF(C63&gt;0,VLOOKUP(C63,基礎データ!$C$32:$M$101,9),"")</f>
        <v/>
      </c>
      <c r="W63" s="257" t="b">
        <f>IF(C63&gt;0,VLOOKUP(C63,基礎データ!$C$32:$M$101,6)&amp;"."&amp;VLOOKUP(C63,基礎データ!$C$32:$M$101,7)&amp;"."&amp;VLOOKUP(C63,基礎データ!$C$32:$M$101,8))</f>
        <v>0</v>
      </c>
      <c r="X63" s="257"/>
      <c r="Y63" s="257"/>
      <c r="Z63" s="257"/>
      <c r="AA63" s="257" t="str">
        <f>IF(C63&gt;0,VLOOKUP(C63,基礎データ!$C$32:$M$101,10),"")</f>
        <v/>
      </c>
      <c r="AB63" s="257"/>
      <c r="AC63" s="257" t="str">
        <f>IF(C63&gt;0,VLOOKUP(C63,基礎データ!$C$32:$M$101,11),"")</f>
        <v/>
      </c>
      <c r="AD63" s="257"/>
      <c r="AE63" s="254"/>
      <c r="AF63" s="254"/>
      <c r="AG63" s="254"/>
      <c r="AH63" s="254"/>
      <c r="AI63" s="254"/>
      <c r="AJ63" s="254"/>
      <c r="AK63" s="254"/>
      <c r="AL63" s="254"/>
      <c r="AM63" s="254"/>
    </row>
    <row r="64" spans="1:39" ht="16.5" customHeight="1" x14ac:dyDescent="0.15">
      <c r="A64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</row>
    <row r="65" spans="1:39" ht="16.5" customHeight="1" x14ac:dyDescent="0.15">
      <c r="A65"/>
      <c r="E65" s="30" t="s">
        <v>10</v>
      </c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</row>
    <row r="66" spans="1:39" ht="16.5" customHeight="1" x14ac:dyDescent="0.15">
      <c r="A66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</row>
    <row r="67" spans="1:39" ht="16.5" customHeight="1" x14ac:dyDescent="0.15">
      <c r="A67"/>
      <c r="E67" s="199" t="s">
        <v>345</v>
      </c>
      <c r="F67" s="199"/>
      <c r="G67" s="66" t="str">
        <f ca="1">DBCS(YEAR(基礎データ!M5)-2018)</f>
        <v>７</v>
      </c>
      <c r="H67" s="41" t="s">
        <v>76</v>
      </c>
      <c r="I67" s="66">
        <v>12</v>
      </c>
      <c r="J67" s="41" t="s">
        <v>95</v>
      </c>
      <c r="K67" s="66">
        <v>5</v>
      </c>
      <c r="L67" s="41" t="s">
        <v>78</v>
      </c>
      <c r="M67" s="30"/>
      <c r="N67" s="46"/>
      <c r="O67" s="46" t="s">
        <v>15</v>
      </c>
      <c r="P67" s="264" t="s">
        <v>301</v>
      </c>
      <c r="Q67" s="265"/>
      <c r="R67" s="265"/>
      <c r="S67" s="265"/>
      <c r="T67" s="265"/>
      <c r="U67" s="266"/>
      <c r="V67" s="42" t="s">
        <v>16</v>
      </c>
      <c r="W67" s="267" t="str">
        <f>IF(基礎データ!E16="高等学校","高等学校長","高等専門学校長")</f>
        <v>高等専門学校長</v>
      </c>
      <c r="X67" s="267"/>
      <c r="Y67" s="267"/>
      <c r="Z67" s="267"/>
      <c r="AA67" s="267"/>
      <c r="AB67" s="30" t="s">
        <v>15</v>
      </c>
      <c r="AC67" s="268" t="s">
        <v>302</v>
      </c>
      <c r="AD67" s="269"/>
      <c r="AE67" s="269"/>
      <c r="AF67" s="269"/>
      <c r="AG67" s="270"/>
      <c r="AH67" s="42" t="s">
        <v>16</v>
      </c>
      <c r="AI67" s="43" t="s">
        <v>11</v>
      </c>
      <c r="AJ67" s="30"/>
      <c r="AK67" s="30"/>
      <c r="AL67" s="30"/>
      <c r="AM67" s="30"/>
    </row>
    <row r="68" spans="1:39" ht="16.5" customHeight="1" x14ac:dyDescent="0.15">
      <c r="A68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</row>
    <row r="69" spans="1:39" ht="16.5" customHeight="1" x14ac:dyDescent="0.15">
      <c r="A69"/>
      <c r="E69" s="30"/>
      <c r="F69" s="44" t="str">
        <f ca="1">"令和"&amp;DBCS(YEAR(基礎データ!M5)-2018)&amp;"年度  鹿児島県高等学校体育連盟会長  様"</f>
        <v>令和７年度  鹿児島県高等学校体育連盟会長  様</v>
      </c>
      <c r="G69" s="44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</row>
    <row r="70" spans="1:39" ht="16.5" customHeight="1" x14ac:dyDescent="0.15">
      <c r="A70"/>
      <c r="F70" s="27"/>
      <c r="G70" s="27"/>
    </row>
    <row r="71" spans="1:39" ht="16.5" customHeight="1" x14ac:dyDescent="0.15">
      <c r="A71"/>
    </row>
    <row r="72" spans="1:39" ht="16.5" customHeight="1" x14ac:dyDescent="0.15">
      <c r="A72"/>
    </row>
    <row r="73" spans="1:39" ht="16.5" customHeight="1" x14ac:dyDescent="0.15">
      <c r="A73"/>
      <c r="F73" s="48" t="s">
        <v>179</v>
      </c>
    </row>
    <row r="74" spans="1:39" ht="16.5" customHeight="1" x14ac:dyDescent="0.15">
      <c r="A74"/>
      <c r="F74" s="48" t="s">
        <v>82</v>
      </c>
    </row>
    <row r="75" spans="1:39" ht="16.5" customHeight="1" x14ac:dyDescent="0.15">
      <c r="A75"/>
      <c r="F75" s="67" t="s">
        <v>181</v>
      </c>
    </row>
    <row r="76" spans="1:39" ht="16.5" customHeight="1" x14ac:dyDescent="0.15">
      <c r="A76"/>
      <c r="F76" s="67" t="s">
        <v>182</v>
      </c>
    </row>
    <row r="77" spans="1:39" ht="16.5" customHeight="1" x14ac:dyDescent="0.15">
      <c r="A77"/>
      <c r="F77" s="67" t="s">
        <v>183</v>
      </c>
    </row>
    <row r="78" spans="1:39" ht="16.5" customHeight="1" x14ac:dyDescent="0.15">
      <c r="A78"/>
      <c r="F78" s="67" t="s">
        <v>184</v>
      </c>
    </row>
    <row r="79" spans="1:39" ht="16.5" customHeight="1" x14ac:dyDescent="0.15">
      <c r="A79"/>
      <c r="F79" s="67" t="s">
        <v>185</v>
      </c>
    </row>
    <row r="80" spans="1:39" ht="16.5" customHeight="1" x14ac:dyDescent="0.15">
      <c r="A80"/>
    </row>
    <row r="81" spans="1:1" ht="16.5" customHeight="1" x14ac:dyDescent="0.15">
      <c r="A81"/>
    </row>
    <row r="82" spans="1:1" ht="16.5" customHeight="1" x14ac:dyDescent="0.15">
      <c r="A82"/>
    </row>
    <row r="83" spans="1:1" ht="16.5" customHeight="1" x14ac:dyDescent="0.15">
      <c r="A83"/>
    </row>
    <row r="84" spans="1:1" ht="16.5" customHeight="1" x14ac:dyDescent="0.15">
      <c r="A84"/>
    </row>
    <row r="85" spans="1:1" ht="16.5" customHeight="1" x14ac:dyDescent="0.15">
      <c r="A85"/>
    </row>
    <row r="86" spans="1:1" ht="16.5" customHeight="1" x14ac:dyDescent="0.15">
      <c r="A86"/>
    </row>
    <row r="87" spans="1:1" ht="16.5" customHeight="1" x14ac:dyDescent="0.15">
      <c r="A87"/>
    </row>
    <row r="88" spans="1:1" ht="16.5" customHeight="1" x14ac:dyDescent="0.15">
      <c r="A88"/>
    </row>
    <row r="89" spans="1:1" ht="16.5" customHeight="1" x14ac:dyDescent="0.15">
      <c r="A89"/>
    </row>
    <row r="90" spans="1:1" ht="16.5" customHeight="1" x14ac:dyDescent="0.15">
      <c r="A90"/>
    </row>
    <row r="91" spans="1:1" ht="16.5" customHeight="1" x14ac:dyDescent="0.15">
      <c r="A91"/>
    </row>
    <row r="92" spans="1:1" ht="16.5" customHeight="1" x14ac:dyDescent="0.15">
      <c r="A92"/>
    </row>
    <row r="93" spans="1:1" ht="16.5" customHeight="1" x14ac:dyDescent="0.15">
      <c r="A93"/>
    </row>
    <row r="94" spans="1:1" x14ac:dyDescent="0.15">
      <c r="A94" s="29"/>
    </row>
    <row r="95" spans="1:1" x14ac:dyDescent="0.15">
      <c r="A95" s="29"/>
    </row>
    <row r="96" spans="1:1" x14ac:dyDescent="0.15">
      <c r="A96" s="29"/>
    </row>
    <row r="97" spans="1:1" x14ac:dyDescent="0.15">
      <c r="A97" s="29"/>
    </row>
    <row r="98" spans="1:1" x14ac:dyDescent="0.15">
      <c r="A98" s="29"/>
    </row>
    <row r="99" spans="1:1" x14ac:dyDescent="0.15">
      <c r="A99" s="29"/>
    </row>
    <row r="100" spans="1:1" x14ac:dyDescent="0.15">
      <c r="A100" s="29"/>
    </row>
    <row r="101" spans="1:1" x14ac:dyDescent="0.15">
      <c r="A101" s="29"/>
    </row>
  </sheetData>
  <mergeCells count="409">
    <mergeCell ref="E60:E61"/>
    <mergeCell ref="H60:J60"/>
    <mergeCell ref="K60:M60"/>
    <mergeCell ref="N60:P60"/>
    <mergeCell ref="H61:J61"/>
    <mergeCell ref="K61:M61"/>
    <mergeCell ref="N61:P61"/>
    <mergeCell ref="Q63:S63"/>
    <mergeCell ref="W63:Z63"/>
    <mergeCell ref="Q61:S61"/>
    <mergeCell ref="W61:Z61"/>
    <mergeCell ref="Q60:S60"/>
    <mergeCell ref="W60:Z60"/>
    <mergeCell ref="E67:F67"/>
    <mergeCell ref="P67:U67"/>
    <mergeCell ref="W67:AA67"/>
    <mergeCell ref="AC67:AG67"/>
    <mergeCell ref="H63:J63"/>
    <mergeCell ref="K63:M63"/>
    <mergeCell ref="N63:P63"/>
    <mergeCell ref="E62:E63"/>
    <mergeCell ref="H62:J62"/>
    <mergeCell ref="AL8:AM8"/>
    <mergeCell ref="AL9:AM10"/>
    <mergeCell ref="AA63:AB63"/>
    <mergeCell ref="AC63:AD63"/>
    <mergeCell ref="AE63:AM63"/>
    <mergeCell ref="AA62:AB62"/>
    <mergeCell ref="AC62:AD62"/>
    <mergeCell ref="AE59:AM59"/>
    <mergeCell ref="AE57:AM57"/>
    <mergeCell ref="AE55:AM55"/>
    <mergeCell ref="AA61:AB61"/>
    <mergeCell ref="AC61:AD61"/>
    <mergeCell ref="AE61:AM61"/>
    <mergeCell ref="AA58:AB58"/>
    <mergeCell ref="AC58:AD58"/>
    <mergeCell ref="AE58:AM58"/>
    <mergeCell ref="AE62:AM62"/>
    <mergeCell ref="AA59:AB59"/>
    <mergeCell ref="AC59:AD59"/>
    <mergeCell ref="AC22:AD23"/>
    <mergeCell ref="AE22:AM23"/>
    <mergeCell ref="AE60:AM60"/>
    <mergeCell ref="AA60:AB60"/>
    <mergeCell ref="AC60:AD60"/>
    <mergeCell ref="N59:P59"/>
    <mergeCell ref="K62:M62"/>
    <mergeCell ref="W58:Z58"/>
    <mergeCell ref="N62:P62"/>
    <mergeCell ref="Q62:S62"/>
    <mergeCell ref="W62:Z62"/>
    <mergeCell ref="AE56:AM56"/>
    <mergeCell ref="Q54:S54"/>
    <mergeCell ref="E58:E59"/>
    <mergeCell ref="H58:J58"/>
    <mergeCell ref="K58:M58"/>
    <mergeCell ref="N58:P58"/>
    <mergeCell ref="H59:J59"/>
    <mergeCell ref="K59:M59"/>
    <mergeCell ref="W56:Z56"/>
    <mergeCell ref="Q57:S57"/>
    <mergeCell ref="W57:Z57"/>
    <mergeCell ref="Q58:S58"/>
    <mergeCell ref="Q59:S59"/>
    <mergeCell ref="W59:Z59"/>
    <mergeCell ref="Q56:S56"/>
    <mergeCell ref="E54:E55"/>
    <mergeCell ref="H54:J54"/>
    <mergeCell ref="K54:M54"/>
    <mergeCell ref="AA56:AB56"/>
    <mergeCell ref="AC56:AD56"/>
    <mergeCell ref="E56:E57"/>
    <mergeCell ref="H56:J56"/>
    <mergeCell ref="K56:M56"/>
    <mergeCell ref="N56:P56"/>
    <mergeCell ref="H57:J57"/>
    <mergeCell ref="K57:M57"/>
    <mergeCell ref="N57:P57"/>
    <mergeCell ref="AA57:AB57"/>
    <mergeCell ref="AC57:AD57"/>
    <mergeCell ref="W55:Z55"/>
    <mergeCell ref="AA55:AB55"/>
    <mergeCell ref="AC55:AD55"/>
    <mergeCell ref="W54:Z54"/>
    <mergeCell ref="AA54:AB54"/>
    <mergeCell ref="AC54:AD54"/>
    <mergeCell ref="AE54:AM54"/>
    <mergeCell ref="N54:P54"/>
    <mergeCell ref="H55:J55"/>
    <mergeCell ref="K55:M55"/>
    <mergeCell ref="N55:P55"/>
    <mergeCell ref="Q55:S55"/>
    <mergeCell ref="E52:E53"/>
    <mergeCell ref="H52:J52"/>
    <mergeCell ref="K52:M52"/>
    <mergeCell ref="N52:P52"/>
    <mergeCell ref="H53:J53"/>
    <mergeCell ref="K53:M53"/>
    <mergeCell ref="N53:P53"/>
    <mergeCell ref="AE53:AM53"/>
    <mergeCell ref="Q52:S52"/>
    <mergeCell ref="Q53:S53"/>
    <mergeCell ref="W53:Z53"/>
    <mergeCell ref="AA53:AB53"/>
    <mergeCell ref="AC53:AD53"/>
    <mergeCell ref="W52:Z52"/>
    <mergeCell ref="AA52:AB52"/>
    <mergeCell ref="AC52:AD52"/>
    <mergeCell ref="AE52:AM52"/>
    <mergeCell ref="W50:Z50"/>
    <mergeCell ref="AA50:AB50"/>
    <mergeCell ref="AC50:AD50"/>
    <mergeCell ref="AE50:AM50"/>
    <mergeCell ref="Q49:S49"/>
    <mergeCell ref="W49:Z49"/>
    <mergeCell ref="AA49:AB49"/>
    <mergeCell ref="AC49:AD49"/>
    <mergeCell ref="E50:E51"/>
    <mergeCell ref="H50:J50"/>
    <mergeCell ref="K50:M50"/>
    <mergeCell ref="N50:P50"/>
    <mergeCell ref="H51:J51"/>
    <mergeCell ref="K51:M51"/>
    <mergeCell ref="N51:P51"/>
    <mergeCell ref="AE51:AM51"/>
    <mergeCell ref="Q50:S50"/>
    <mergeCell ref="Q51:S51"/>
    <mergeCell ref="W51:Z51"/>
    <mergeCell ref="AA51:AB51"/>
    <mergeCell ref="AC51:AD51"/>
    <mergeCell ref="W48:Z48"/>
    <mergeCell ref="AA48:AB48"/>
    <mergeCell ref="AC48:AD48"/>
    <mergeCell ref="AE48:AM48"/>
    <mergeCell ref="Q47:S47"/>
    <mergeCell ref="W47:Z47"/>
    <mergeCell ref="AA47:AB47"/>
    <mergeCell ref="AC47:AD47"/>
    <mergeCell ref="E48:E49"/>
    <mergeCell ref="H48:J48"/>
    <mergeCell ref="K48:M48"/>
    <mergeCell ref="N48:P48"/>
    <mergeCell ref="H49:J49"/>
    <mergeCell ref="K49:M49"/>
    <mergeCell ref="N49:P49"/>
    <mergeCell ref="AE49:AM49"/>
    <mergeCell ref="Q48:S48"/>
    <mergeCell ref="W46:Z46"/>
    <mergeCell ref="AA46:AB46"/>
    <mergeCell ref="AC46:AD46"/>
    <mergeCell ref="AE46:AM46"/>
    <mergeCell ref="Q45:S45"/>
    <mergeCell ref="W45:Z45"/>
    <mergeCell ref="AA45:AB45"/>
    <mergeCell ref="AC45:AD45"/>
    <mergeCell ref="E46:E47"/>
    <mergeCell ref="H46:J46"/>
    <mergeCell ref="K46:M46"/>
    <mergeCell ref="N46:P46"/>
    <mergeCell ref="H47:J47"/>
    <mergeCell ref="K47:M47"/>
    <mergeCell ref="N47:P47"/>
    <mergeCell ref="AE47:AM47"/>
    <mergeCell ref="Q46:S46"/>
    <mergeCell ref="W44:Z44"/>
    <mergeCell ref="AA44:AB44"/>
    <mergeCell ref="AC44:AD44"/>
    <mergeCell ref="AE44:AM44"/>
    <mergeCell ref="Q43:S43"/>
    <mergeCell ref="W43:Z43"/>
    <mergeCell ref="AA43:AB43"/>
    <mergeCell ref="AC43:AD43"/>
    <mergeCell ref="E44:E45"/>
    <mergeCell ref="H44:J44"/>
    <mergeCell ref="K44:M44"/>
    <mergeCell ref="N44:P44"/>
    <mergeCell ref="H45:J45"/>
    <mergeCell ref="K45:M45"/>
    <mergeCell ref="N45:P45"/>
    <mergeCell ref="AE45:AM45"/>
    <mergeCell ref="Q44:S44"/>
    <mergeCell ref="W42:Z42"/>
    <mergeCell ref="AA42:AB42"/>
    <mergeCell ref="AC42:AD42"/>
    <mergeCell ref="AE42:AM42"/>
    <mergeCell ref="Q41:S41"/>
    <mergeCell ref="W41:Z41"/>
    <mergeCell ref="AA41:AB41"/>
    <mergeCell ref="AC41:AD41"/>
    <mergeCell ref="E42:E43"/>
    <mergeCell ref="H42:J42"/>
    <mergeCell ref="K42:M42"/>
    <mergeCell ref="N42:P42"/>
    <mergeCell ref="H43:J43"/>
    <mergeCell ref="K43:M43"/>
    <mergeCell ref="N43:P43"/>
    <mergeCell ref="AE43:AM43"/>
    <mergeCell ref="Q42:S42"/>
    <mergeCell ref="W40:Z40"/>
    <mergeCell ref="AA40:AB40"/>
    <mergeCell ref="AC40:AD40"/>
    <mergeCell ref="AE40:AM40"/>
    <mergeCell ref="Q39:S39"/>
    <mergeCell ref="W39:Z39"/>
    <mergeCell ref="AA39:AB39"/>
    <mergeCell ref="AC39:AD39"/>
    <mergeCell ref="E40:E41"/>
    <mergeCell ref="H40:J40"/>
    <mergeCell ref="K40:M40"/>
    <mergeCell ref="N40:P40"/>
    <mergeCell ref="H41:J41"/>
    <mergeCell ref="K41:M41"/>
    <mergeCell ref="N41:P41"/>
    <mergeCell ref="AE41:AM41"/>
    <mergeCell ref="Q40:S40"/>
    <mergeCell ref="W38:Z38"/>
    <mergeCell ref="AA38:AB38"/>
    <mergeCell ref="AC38:AD38"/>
    <mergeCell ref="AE38:AM38"/>
    <mergeCell ref="Q37:S37"/>
    <mergeCell ref="W37:Z37"/>
    <mergeCell ref="AA37:AB37"/>
    <mergeCell ref="AC37:AD37"/>
    <mergeCell ref="E38:E39"/>
    <mergeCell ref="H38:J38"/>
    <mergeCell ref="K38:M38"/>
    <mergeCell ref="N38:P38"/>
    <mergeCell ref="H39:J39"/>
    <mergeCell ref="K39:M39"/>
    <mergeCell ref="N39:P39"/>
    <mergeCell ref="AE39:AM39"/>
    <mergeCell ref="Q38:S38"/>
    <mergeCell ref="W36:Z36"/>
    <mergeCell ref="AA36:AB36"/>
    <mergeCell ref="AC36:AD36"/>
    <mergeCell ref="AE36:AM36"/>
    <mergeCell ref="Q35:S35"/>
    <mergeCell ref="W35:Z35"/>
    <mergeCell ref="AA35:AB35"/>
    <mergeCell ref="AC35:AD35"/>
    <mergeCell ref="E36:E37"/>
    <mergeCell ref="H36:J36"/>
    <mergeCell ref="K36:M36"/>
    <mergeCell ref="N36:P36"/>
    <mergeCell ref="H37:J37"/>
    <mergeCell ref="K37:M37"/>
    <mergeCell ref="N37:P37"/>
    <mergeCell ref="AE37:AM37"/>
    <mergeCell ref="Q36:S36"/>
    <mergeCell ref="W34:Z34"/>
    <mergeCell ref="AA34:AB34"/>
    <mergeCell ref="AC34:AD34"/>
    <mergeCell ref="AE34:AM34"/>
    <mergeCell ref="Q33:S33"/>
    <mergeCell ref="W33:Z33"/>
    <mergeCell ref="AA33:AB33"/>
    <mergeCell ref="AC33:AD33"/>
    <mergeCell ref="E34:E35"/>
    <mergeCell ref="H34:J34"/>
    <mergeCell ref="K34:M34"/>
    <mergeCell ref="N34:P34"/>
    <mergeCell ref="H35:J35"/>
    <mergeCell ref="K35:M35"/>
    <mergeCell ref="N35:P35"/>
    <mergeCell ref="AE35:AM35"/>
    <mergeCell ref="Q34:S34"/>
    <mergeCell ref="W32:Z32"/>
    <mergeCell ref="AA32:AB32"/>
    <mergeCell ref="AC32:AD32"/>
    <mergeCell ref="AE32:AM32"/>
    <mergeCell ref="Q31:S31"/>
    <mergeCell ref="W31:Z31"/>
    <mergeCell ref="AA31:AB31"/>
    <mergeCell ref="AC31:AD31"/>
    <mergeCell ref="E32:E33"/>
    <mergeCell ref="H32:J32"/>
    <mergeCell ref="K32:M32"/>
    <mergeCell ref="N32:P32"/>
    <mergeCell ref="H33:J33"/>
    <mergeCell ref="K33:M33"/>
    <mergeCell ref="N33:P33"/>
    <mergeCell ref="AE33:AM33"/>
    <mergeCell ref="Q32:S32"/>
    <mergeCell ref="W30:Z30"/>
    <mergeCell ref="AA30:AB30"/>
    <mergeCell ref="AC30:AD30"/>
    <mergeCell ref="AE30:AM30"/>
    <mergeCell ref="Q29:S29"/>
    <mergeCell ref="W29:Z29"/>
    <mergeCell ref="AA29:AB29"/>
    <mergeCell ref="AC29:AD29"/>
    <mergeCell ref="E30:E31"/>
    <mergeCell ref="H30:J30"/>
    <mergeCell ref="K30:M30"/>
    <mergeCell ref="N30:P30"/>
    <mergeCell ref="H31:J31"/>
    <mergeCell ref="K31:M31"/>
    <mergeCell ref="N31:P31"/>
    <mergeCell ref="AE31:AM31"/>
    <mergeCell ref="Q30:S30"/>
    <mergeCell ref="W28:Z28"/>
    <mergeCell ref="AA28:AB28"/>
    <mergeCell ref="AC28:AD28"/>
    <mergeCell ref="AE28:AM28"/>
    <mergeCell ref="Q27:S27"/>
    <mergeCell ref="W27:Z27"/>
    <mergeCell ref="AA27:AB27"/>
    <mergeCell ref="AC27:AD27"/>
    <mergeCell ref="E28:E29"/>
    <mergeCell ref="H28:J28"/>
    <mergeCell ref="K28:M28"/>
    <mergeCell ref="N28:P28"/>
    <mergeCell ref="H29:J29"/>
    <mergeCell ref="K29:M29"/>
    <mergeCell ref="N29:P29"/>
    <mergeCell ref="AE29:AM29"/>
    <mergeCell ref="Q28:S28"/>
    <mergeCell ref="W26:Z26"/>
    <mergeCell ref="AA26:AB26"/>
    <mergeCell ref="AC26:AD26"/>
    <mergeCell ref="AE26:AM26"/>
    <mergeCell ref="Q25:S25"/>
    <mergeCell ref="W25:Z25"/>
    <mergeCell ref="AA25:AB25"/>
    <mergeCell ref="AC25:AD25"/>
    <mergeCell ref="E26:E27"/>
    <mergeCell ref="H26:J26"/>
    <mergeCell ref="K26:M26"/>
    <mergeCell ref="N26:P26"/>
    <mergeCell ref="H27:J27"/>
    <mergeCell ref="K27:M27"/>
    <mergeCell ref="N27:P27"/>
    <mergeCell ref="AE27:AM27"/>
    <mergeCell ref="Q26:S26"/>
    <mergeCell ref="W24:Z24"/>
    <mergeCell ref="AA24:AB24"/>
    <mergeCell ref="AC24:AD24"/>
    <mergeCell ref="AE24:AM24"/>
    <mergeCell ref="E24:E25"/>
    <mergeCell ref="H24:J24"/>
    <mergeCell ref="K24:M24"/>
    <mergeCell ref="N24:P24"/>
    <mergeCell ref="H25:J25"/>
    <mergeCell ref="K25:M25"/>
    <mergeCell ref="N25:P25"/>
    <mergeCell ref="AE25:AM25"/>
    <mergeCell ref="Q24:S24"/>
    <mergeCell ref="C18:C23"/>
    <mergeCell ref="O18:T18"/>
    <mergeCell ref="U18:W18"/>
    <mergeCell ref="O19:T19"/>
    <mergeCell ref="U19:W19"/>
    <mergeCell ref="O20:T20"/>
    <mergeCell ref="U20:W20"/>
    <mergeCell ref="E16:H20"/>
    <mergeCell ref="X20:AA20"/>
    <mergeCell ref="D22:D23"/>
    <mergeCell ref="E22:E23"/>
    <mergeCell ref="F22:F23"/>
    <mergeCell ref="G22:G23"/>
    <mergeCell ref="H22:S22"/>
    <mergeCell ref="T22:T23"/>
    <mergeCell ref="U22:U23"/>
    <mergeCell ref="V22:V23"/>
    <mergeCell ref="H23:M23"/>
    <mergeCell ref="N23:S23"/>
    <mergeCell ref="W22:Z23"/>
    <mergeCell ref="AA22:AB23"/>
    <mergeCell ref="J17:N17"/>
    <mergeCell ref="J18:N18"/>
    <mergeCell ref="U16:W16"/>
    <mergeCell ref="J16:N16"/>
    <mergeCell ref="J19:N19"/>
    <mergeCell ref="J20:N20"/>
    <mergeCell ref="X16:AA16"/>
    <mergeCell ref="AD16:AM16"/>
    <mergeCell ref="O17:T17"/>
    <mergeCell ref="U17:W17"/>
    <mergeCell ref="X17:AA17"/>
    <mergeCell ref="AB17:AB20"/>
    <mergeCell ref="AC17:AM20"/>
    <mergeCell ref="X18:AA18"/>
    <mergeCell ref="X19:AA19"/>
    <mergeCell ref="O16:T16"/>
    <mergeCell ref="E1:AM1"/>
    <mergeCell ref="E2:AM2"/>
    <mergeCell ref="E3:AM4"/>
    <mergeCell ref="E5:AJ5"/>
    <mergeCell ref="AD11:AM11"/>
    <mergeCell ref="AC12:AM14"/>
    <mergeCell ref="E11:H12"/>
    <mergeCell ref="I11:P12"/>
    <mergeCell ref="Q11:AA12"/>
    <mergeCell ref="AB11:AB16"/>
    <mergeCell ref="E13:H14"/>
    <mergeCell ref="I13:P14"/>
    <mergeCell ref="Q13:AA13"/>
    <mergeCell ref="V14:AA14"/>
    <mergeCell ref="E6:AM6"/>
    <mergeCell ref="E7:AM7"/>
    <mergeCell ref="E8:H9"/>
    <mergeCell ref="AC8:AD9"/>
    <mergeCell ref="AE8:AJ9"/>
    <mergeCell ref="AK8:AK9"/>
    <mergeCell ref="E15:H15"/>
    <mergeCell ref="I15:N15"/>
    <mergeCell ref="O15:W15"/>
    <mergeCell ref="AD15:AM15"/>
  </mergeCells>
  <phoneticPr fontId="2"/>
  <conditionalFormatting sqref="W24:W39 W41:W63">
    <cfRule type="expression" dxfId="0" priority="1" stopIfTrue="1">
      <formula>$W$41=""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0"/>
  </sheetPr>
  <dimension ref="A1:AM101"/>
  <sheetViews>
    <sheetView view="pageBreakPreview" topLeftCell="B4" zoomScaleNormal="100" zoomScaleSheetLayoutView="100" workbookViewId="0">
      <selection activeCell="C24" sqref="C24"/>
    </sheetView>
  </sheetViews>
  <sheetFormatPr defaultColWidth="9" defaultRowHeight="13.5" x14ac:dyDescent="0.15"/>
  <cols>
    <col min="1" max="1" width="14.75" style="21" customWidth="1"/>
    <col min="2" max="2" width="9.375" style="21" customWidth="1"/>
    <col min="3" max="4" width="5" style="21" customWidth="1"/>
    <col min="5" max="20" width="3.125" style="21" customWidth="1"/>
    <col min="21" max="21" width="2.875" style="21" customWidth="1"/>
    <col min="22" max="22" width="5" style="21" customWidth="1"/>
    <col min="23" max="35" width="3.125" style="21" customWidth="1"/>
    <col min="36" max="36" width="2.75" style="21" customWidth="1"/>
    <col min="37" max="39" width="2.625" style="21" customWidth="1"/>
    <col min="40" max="115" width="3.125" style="21" customWidth="1"/>
    <col min="116" max="16384" width="9" style="21"/>
  </cols>
  <sheetData>
    <row r="1" spans="5:39" ht="24" x14ac:dyDescent="0.25">
      <c r="E1" s="140" t="s">
        <v>177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</row>
    <row r="2" spans="5:39" ht="24" x14ac:dyDescent="0.25">
      <c r="E2" s="140" t="s">
        <v>347</v>
      </c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</row>
    <row r="3" spans="5:39" ht="29.25" customHeight="1" x14ac:dyDescent="0.15">
      <c r="E3" s="141" t="s">
        <v>348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</row>
    <row r="4" spans="5:39" ht="29.25" customHeight="1" x14ac:dyDescent="0.15"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</row>
    <row r="5" spans="5:39" ht="24" x14ac:dyDescent="0.25">
      <c r="E5" s="142" t="str">
        <f ca="1">"令和"&amp;DBCS(YEAR(基礎データ!M5)-2018)&amp;"年度"</f>
        <v>令和７年度</v>
      </c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30"/>
      <c r="AL5" s="313" t="s">
        <v>341</v>
      </c>
      <c r="AM5" s="314"/>
    </row>
    <row r="6" spans="5:39" ht="24" x14ac:dyDescent="0.25">
      <c r="E6" s="178" t="str">
        <f ca="1">"第"&amp;DBCS(YEAR(基礎データ!M5)-1947)&amp;"回鹿児島県高等学校ソフトテニｽ競技大会（全国・九州大会予選）"</f>
        <v>第７８回鹿児島県高等学校ソフトテニｽ競技大会（全国・九州大会予選）</v>
      </c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</row>
    <row r="7" spans="5:39" ht="24.75" thickBot="1" x14ac:dyDescent="0.3">
      <c r="E7" s="142" t="s">
        <v>57</v>
      </c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259" t="s">
        <v>340</v>
      </c>
      <c r="AM7" s="259"/>
    </row>
    <row r="8" spans="5:39" x14ac:dyDescent="0.15">
      <c r="E8" s="179" t="str">
        <f>IF(基礎データ!E10="","",基礎データ!E10)</f>
        <v/>
      </c>
      <c r="F8" s="180"/>
      <c r="G8" s="180"/>
      <c r="H8" s="181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185" t="s">
        <v>72</v>
      </c>
      <c r="AD8" s="186"/>
      <c r="AE8" s="186" t="str">
        <f>IF(基礎データ!E11="","",基礎データ!E11&amp;"地区")</f>
        <v/>
      </c>
      <c r="AF8" s="186"/>
      <c r="AG8" s="186"/>
      <c r="AH8" s="186"/>
      <c r="AI8" s="186"/>
      <c r="AJ8" s="310"/>
      <c r="AK8" s="310" t="str">
        <f>IF(基礎データ!F11="","",基礎データ!F11)</f>
        <v/>
      </c>
      <c r="AL8" s="260">
        <f>COUNT(T24:T39)/2</f>
        <v>0</v>
      </c>
      <c r="AM8" s="261"/>
    </row>
    <row r="9" spans="5:39" ht="14.25" thickBot="1" x14ac:dyDescent="0.2">
      <c r="E9" s="182"/>
      <c r="F9" s="183"/>
      <c r="G9" s="183"/>
      <c r="H9" s="184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187"/>
      <c r="AD9" s="188"/>
      <c r="AE9" s="188"/>
      <c r="AF9" s="188"/>
      <c r="AG9" s="188"/>
      <c r="AH9" s="188"/>
      <c r="AI9" s="188"/>
      <c r="AJ9" s="311"/>
      <c r="AK9" s="311"/>
      <c r="AL9" s="262"/>
      <c r="AM9" s="263"/>
    </row>
    <row r="10" spans="5:39" x14ac:dyDescent="0.15"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</row>
    <row r="11" spans="5:39" ht="15.75" customHeight="1" x14ac:dyDescent="0.15">
      <c r="E11" s="148" t="s">
        <v>12</v>
      </c>
      <c r="F11" s="149"/>
      <c r="G11" s="149"/>
      <c r="H11" s="149"/>
      <c r="I11" s="152" t="str">
        <f>IF(基礎データ!E14="","",基礎データ!E14)</f>
        <v/>
      </c>
      <c r="J11" s="153"/>
      <c r="K11" s="153"/>
      <c r="L11" s="153"/>
      <c r="M11" s="153"/>
      <c r="N11" s="153"/>
      <c r="O11" s="153"/>
      <c r="P11" s="153"/>
      <c r="Q11" s="156" t="str">
        <f>IF(基礎データ!E16="高等専門学校","こうとうせんもんがっこう","こうとうがっこう")</f>
        <v>こうとうがっこう</v>
      </c>
      <c r="R11" s="157"/>
      <c r="S11" s="157"/>
      <c r="T11" s="157"/>
      <c r="U11" s="157"/>
      <c r="V11" s="157"/>
      <c r="W11" s="157"/>
      <c r="X11" s="157"/>
      <c r="Y11" s="157"/>
      <c r="Z11" s="157"/>
      <c r="AA11" s="158"/>
      <c r="AB11" s="162" t="s">
        <v>9</v>
      </c>
      <c r="AC11" s="31" t="s">
        <v>13</v>
      </c>
      <c r="AD11" s="143" t="str">
        <f>IF(基礎データ!E20="","",基礎データ!E20)</f>
        <v/>
      </c>
      <c r="AE11" s="143"/>
      <c r="AF11" s="143"/>
      <c r="AG11" s="143"/>
      <c r="AH11" s="143"/>
      <c r="AI11" s="143"/>
      <c r="AJ11" s="143"/>
      <c r="AK11" s="143"/>
      <c r="AL11" s="143"/>
      <c r="AM11" s="144"/>
    </row>
    <row r="12" spans="5:39" ht="15.75" customHeight="1" x14ac:dyDescent="0.15">
      <c r="E12" s="150"/>
      <c r="F12" s="151"/>
      <c r="G12" s="151"/>
      <c r="H12" s="151"/>
      <c r="I12" s="154"/>
      <c r="J12" s="155"/>
      <c r="K12" s="155"/>
      <c r="L12" s="155"/>
      <c r="M12" s="155"/>
      <c r="N12" s="155"/>
      <c r="O12" s="155"/>
      <c r="P12" s="155"/>
      <c r="Q12" s="159"/>
      <c r="R12" s="160"/>
      <c r="S12" s="160"/>
      <c r="T12" s="160"/>
      <c r="U12" s="160"/>
      <c r="V12" s="160"/>
      <c r="W12" s="160"/>
      <c r="X12" s="160"/>
      <c r="Y12" s="160"/>
      <c r="Z12" s="160"/>
      <c r="AA12" s="161"/>
      <c r="AB12" s="163"/>
      <c r="AC12" s="145" t="str">
        <f>IF(基礎データ!E21="","",基礎データ!E21)</f>
        <v/>
      </c>
      <c r="AD12" s="146"/>
      <c r="AE12" s="146"/>
      <c r="AF12" s="146"/>
      <c r="AG12" s="146"/>
      <c r="AH12" s="146"/>
      <c r="AI12" s="146"/>
      <c r="AJ12" s="146"/>
      <c r="AK12" s="146"/>
      <c r="AL12" s="146"/>
      <c r="AM12" s="147"/>
    </row>
    <row r="13" spans="5:39" ht="15.75" customHeight="1" x14ac:dyDescent="0.15">
      <c r="E13" s="164" t="s">
        <v>1</v>
      </c>
      <c r="F13" s="165"/>
      <c r="G13" s="165"/>
      <c r="H13" s="165"/>
      <c r="I13" s="303" t="str">
        <f>IF(基礎データ!E15="","",基礎データ!E15)</f>
        <v/>
      </c>
      <c r="J13" s="304"/>
      <c r="K13" s="304"/>
      <c r="L13" s="304"/>
      <c r="M13" s="169" t="str">
        <f>IF(基礎データ!E16="高等専門学校","高等専門学校","高等学校")</f>
        <v>高等学校</v>
      </c>
      <c r="N13" s="169"/>
      <c r="O13" s="169"/>
      <c r="P13" s="307"/>
      <c r="Q13" s="172" t="s">
        <v>7</v>
      </c>
      <c r="R13" s="173"/>
      <c r="S13" s="173"/>
      <c r="T13" s="173"/>
      <c r="U13" s="173"/>
      <c r="V13" s="173"/>
      <c r="W13" s="173"/>
      <c r="X13" s="173"/>
      <c r="Y13" s="173"/>
      <c r="Z13" s="173"/>
      <c r="AA13" s="174"/>
      <c r="AB13" s="163"/>
      <c r="AC13" s="145"/>
      <c r="AD13" s="146"/>
      <c r="AE13" s="146"/>
      <c r="AF13" s="146"/>
      <c r="AG13" s="146"/>
      <c r="AH13" s="146"/>
      <c r="AI13" s="146"/>
      <c r="AJ13" s="146"/>
      <c r="AK13" s="146"/>
      <c r="AL13" s="146"/>
      <c r="AM13" s="147"/>
    </row>
    <row r="14" spans="5:39" ht="15.75" customHeight="1" x14ac:dyDescent="0.15">
      <c r="E14" s="166"/>
      <c r="F14" s="309"/>
      <c r="G14" s="309"/>
      <c r="H14" s="309"/>
      <c r="I14" s="305"/>
      <c r="J14" s="306"/>
      <c r="K14" s="306"/>
      <c r="L14" s="306"/>
      <c r="M14" s="225"/>
      <c r="N14" s="225"/>
      <c r="O14" s="225"/>
      <c r="P14" s="308"/>
      <c r="Q14" s="47" t="str">
        <f>IF(基礎データ!E15="","",LEFT(基礎データ!E15,1))</f>
        <v/>
      </c>
      <c r="R14" s="47" t="str">
        <f>IF(OR(基礎データ!E15="",LEN(基礎データ!E15)&lt;2),"",RIGHT(LEFT(基礎データ!E15,2),1))</f>
        <v/>
      </c>
      <c r="S14" s="47" t="str">
        <f>IF(OR(基礎データ!E15="",LEN(基礎データ!E15)&lt;3),"",RIGHT(LEFT(基礎データ!E15,3),1))</f>
        <v/>
      </c>
      <c r="T14" s="47" t="str">
        <f>IF(OR(基礎データ!E15="",LEN(基礎データ!E15)&lt;4),"",RIGHT(LEFT(基礎データ!E15,4),1))</f>
        <v/>
      </c>
      <c r="U14" s="47" t="str">
        <f>IF(OR(基礎データ!E15="",LEN(基礎データ!E15)&lt;5),"",RIGHT(基礎データ!E15,2))</f>
        <v/>
      </c>
      <c r="V14" s="175" t="s">
        <v>56</v>
      </c>
      <c r="W14" s="176"/>
      <c r="X14" s="176"/>
      <c r="Y14" s="176"/>
      <c r="Z14" s="176"/>
      <c r="AA14" s="177"/>
      <c r="AB14" s="163"/>
      <c r="AC14" s="145"/>
      <c r="AD14" s="146"/>
      <c r="AE14" s="146"/>
      <c r="AF14" s="146"/>
      <c r="AG14" s="146"/>
      <c r="AH14" s="146"/>
      <c r="AI14" s="146"/>
      <c r="AJ14" s="146"/>
      <c r="AK14" s="146"/>
      <c r="AL14" s="146"/>
      <c r="AM14" s="147"/>
    </row>
    <row r="15" spans="5:39" ht="15.75" customHeight="1" x14ac:dyDescent="0.15">
      <c r="E15" s="193" t="s">
        <v>52</v>
      </c>
      <c r="F15" s="194"/>
      <c r="G15" s="194"/>
      <c r="H15" s="194"/>
      <c r="I15" s="195" t="str">
        <f>IF(基礎データ!E18="","",基礎データ!E18)</f>
        <v/>
      </c>
      <c r="J15" s="196"/>
      <c r="K15" s="196"/>
      <c r="L15" s="196"/>
      <c r="M15" s="196"/>
      <c r="N15" s="197"/>
      <c r="O15" s="198" t="str">
        <f>IF(基礎データ!E19="","","携帯電話("&amp;基礎データ!E19&amp;")")</f>
        <v/>
      </c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302"/>
      <c r="AB15" s="163"/>
      <c r="AC15" s="33" t="s">
        <v>8</v>
      </c>
      <c r="AD15" s="199" t="str">
        <f>IF(基礎データ!E22="","",基礎データ!E22)</f>
        <v/>
      </c>
      <c r="AE15" s="199"/>
      <c r="AF15" s="199"/>
      <c r="AG15" s="199"/>
      <c r="AH15" s="199"/>
      <c r="AI15" s="199"/>
      <c r="AJ15" s="199"/>
      <c r="AK15" s="199"/>
      <c r="AL15" s="199"/>
      <c r="AM15" s="200"/>
    </row>
    <row r="16" spans="5:39" ht="15.75" customHeight="1" x14ac:dyDescent="0.15">
      <c r="E16" s="170" t="s">
        <v>172</v>
      </c>
      <c r="F16" s="171"/>
      <c r="G16" s="171"/>
      <c r="H16" s="171"/>
      <c r="I16" s="90" t="s">
        <v>309</v>
      </c>
      <c r="J16" s="249" t="s">
        <v>308</v>
      </c>
      <c r="K16" s="201"/>
      <c r="L16" s="201"/>
      <c r="M16" s="201"/>
      <c r="N16" s="202"/>
      <c r="O16" s="221" t="s">
        <v>0</v>
      </c>
      <c r="P16" s="221"/>
      <c r="Q16" s="221"/>
      <c r="R16" s="221"/>
      <c r="S16" s="221"/>
      <c r="T16" s="221"/>
      <c r="U16" s="207" t="s">
        <v>173</v>
      </c>
      <c r="V16" s="151"/>
      <c r="W16" s="151"/>
      <c r="X16" s="207" t="s">
        <v>310</v>
      </c>
      <c r="Y16" s="151"/>
      <c r="Z16" s="151"/>
      <c r="AA16" s="208"/>
      <c r="AB16" s="163"/>
      <c r="AC16" s="33" t="s">
        <v>14</v>
      </c>
      <c r="AD16" s="199" t="str">
        <f>IF(基礎データ!E23="","",基礎データ!E23)</f>
        <v/>
      </c>
      <c r="AE16" s="199"/>
      <c r="AF16" s="199"/>
      <c r="AG16" s="199"/>
      <c r="AH16" s="199"/>
      <c r="AI16" s="199"/>
      <c r="AJ16" s="199"/>
      <c r="AK16" s="199"/>
      <c r="AL16" s="199"/>
      <c r="AM16" s="200"/>
    </row>
    <row r="17" spans="1:39" ht="15.75" customHeight="1" x14ac:dyDescent="0.15">
      <c r="E17" s="170"/>
      <c r="F17" s="171"/>
      <c r="G17" s="171"/>
      <c r="H17" s="171"/>
      <c r="I17" s="105">
        <v>1</v>
      </c>
      <c r="J17" s="296"/>
      <c r="K17" s="297"/>
      <c r="L17" s="297"/>
      <c r="M17" s="297"/>
      <c r="N17" s="298"/>
      <c r="O17" s="296"/>
      <c r="P17" s="297"/>
      <c r="Q17" s="297"/>
      <c r="R17" s="297"/>
      <c r="S17" s="297"/>
      <c r="T17" s="298"/>
      <c r="U17" s="296"/>
      <c r="V17" s="297"/>
      <c r="W17" s="298"/>
      <c r="X17" s="296"/>
      <c r="Y17" s="297"/>
      <c r="Z17" s="297"/>
      <c r="AA17" s="301"/>
      <c r="AB17" s="211" t="s">
        <v>175</v>
      </c>
      <c r="AC17" s="282"/>
      <c r="AD17" s="283"/>
      <c r="AE17" s="283"/>
      <c r="AF17" s="283"/>
      <c r="AG17" s="283"/>
      <c r="AH17" s="283"/>
      <c r="AI17" s="283"/>
      <c r="AJ17" s="283"/>
      <c r="AK17" s="283"/>
      <c r="AL17" s="283"/>
      <c r="AM17" s="284"/>
    </row>
    <row r="18" spans="1:39" ht="15.75" customHeight="1" x14ac:dyDescent="0.15">
      <c r="C18" s="222" t="s">
        <v>332</v>
      </c>
      <c r="E18" s="170"/>
      <c r="F18" s="171"/>
      <c r="G18" s="171"/>
      <c r="H18" s="171"/>
      <c r="I18" s="88">
        <v>2</v>
      </c>
      <c r="J18" s="278"/>
      <c r="K18" s="279"/>
      <c r="L18" s="279"/>
      <c r="M18" s="279"/>
      <c r="N18" s="280"/>
      <c r="O18" s="278"/>
      <c r="P18" s="279"/>
      <c r="Q18" s="279"/>
      <c r="R18" s="279"/>
      <c r="S18" s="279"/>
      <c r="T18" s="280"/>
      <c r="U18" s="278"/>
      <c r="V18" s="279"/>
      <c r="W18" s="280"/>
      <c r="X18" s="278"/>
      <c r="Y18" s="279"/>
      <c r="Z18" s="279"/>
      <c r="AA18" s="281"/>
      <c r="AB18" s="212"/>
      <c r="AC18" s="285"/>
      <c r="AD18" s="286"/>
      <c r="AE18" s="286"/>
      <c r="AF18" s="286"/>
      <c r="AG18" s="286"/>
      <c r="AH18" s="286"/>
      <c r="AI18" s="286"/>
      <c r="AJ18" s="286"/>
      <c r="AK18" s="286"/>
      <c r="AL18" s="286"/>
      <c r="AM18" s="287"/>
    </row>
    <row r="19" spans="1:39" ht="15.75" customHeight="1" x14ac:dyDescent="0.15">
      <c r="C19" s="222"/>
      <c r="E19" s="170"/>
      <c r="F19" s="171"/>
      <c r="G19" s="171"/>
      <c r="H19" s="171"/>
      <c r="I19" s="88">
        <v>3</v>
      </c>
      <c r="J19" s="278"/>
      <c r="K19" s="279"/>
      <c r="L19" s="279"/>
      <c r="M19" s="279"/>
      <c r="N19" s="280"/>
      <c r="O19" s="278"/>
      <c r="P19" s="279"/>
      <c r="Q19" s="279"/>
      <c r="R19" s="279"/>
      <c r="S19" s="279"/>
      <c r="T19" s="280"/>
      <c r="U19" s="278"/>
      <c r="V19" s="279"/>
      <c r="W19" s="280"/>
      <c r="X19" s="278"/>
      <c r="Y19" s="279"/>
      <c r="Z19" s="279"/>
      <c r="AA19" s="281"/>
      <c r="AB19" s="212"/>
      <c r="AC19" s="285"/>
      <c r="AD19" s="286"/>
      <c r="AE19" s="286"/>
      <c r="AF19" s="286"/>
      <c r="AG19" s="286"/>
      <c r="AH19" s="286"/>
      <c r="AI19" s="286"/>
      <c r="AJ19" s="286"/>
      <c r="AK19" s="286"/>
      <c r="AL19" s="286"/>
      <c r="AM19" s="287"/>
    </row>
    <row r="20" spans="1:39" ht="15.75" customHeight="1" x14ac:dyDescent="0.15">
      <c r="C20" s="222"/>
      <c r="E20" s="224"/>
      <c r="F20" s="225"/>
      <c r="G20" s="225"/>
      <c r="H20" s="225"/>
      <c r="I20" s="89">
        <v>4</v>
      </c>
      <c r="J20" s="291"/>
      <c r="K20" s="292"/>
      <c r="L20" s="292"/>
      <c r="M20" s="292"/>
      <c r="N20" s="293"/>
      <c r="O20" s="291"/>
      <c r="P20" s="292"/>
      <c r="Q20" s="292"/>
      <c r="R20" s="292"/>
      <c r="S20" s="292"/>
      <c r="T20" s="293"/>
      <c r="U20" s="291"/>
      <c r="V20" s="292"/>
      <c r="W20" s="293"/>
      <c r="X20" s="291"/>
      <c r="Y20" s="292"/>
      <c r="Z20" s="292"/>
      <c r="AA20" s="312"/>
      <c r="AB20" s="213"/>
      <c r="AC20" s="288"/>
      <c r="AD20" s="289"/>
      <c r="AE20" s="289"/>
      <c r="AF20" s="289"/>
      <c r="AG20" s="289"/>
      <c r="AH20" s="289"/>
      <c r="AI20" s="289"/>
      <c r="AJ20" s="289"/>
      <c r="AK20" s="289"/>
      <c r="AL20" s="289"/>
      <c r="AM20" s="290"/>
    </row>
    <row r="21" spans="1:39" ht="13.5" customHeight="1" x14ac:dyDescent="0.15">
      <c r="B21" s="22"/>
      <c r="C21" s="222"/>
      <c r="D21" s="23"/>
      <c r="E21" s="35"/>
      <c r="F21" s="35"/>
      <c r="G21" s="35"/>
      <c r="H21" s="35"/>
      <c r="I21" s="35"/>
      <c r="J21" s="35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4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</row>
    <row r="22" spans="1:39" s="24" customFormat="1" ht="36" customHeight="1" x14ac:dyDescent="0.15">
      <c r="C22" s="222"/>
      <c r="D22" s="227" t="s">
        <v>94</v>
      </c>
      <c r="E22" s="229" t="s">
        <v>89</v>
      </c>
      <c r="F22" s="231" t="s">
        <v>45</v>
      </c>
      <c r="G22" s="233" t="s">
        <v>90</v>
      </c>
      <c r="H22" s="235" t="s">
        <v>93</v>
      </c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7" t="s">
        <v>85</v>
      </c>
      <c r="U22" s="237" t="s">
        <v>86</v>
      </c>
      <c r="V22" s="239" t="s">
        <v>87</v>
      </c>
      <c r="W22" s="246" t="s">
        <v>4</v>
      </c>
      <c r="X22" s="246"/>
      <c r="Y22" s="246"/>
      <c r="Z22" s="246"/>
      <c r="AA22" s="247" t="s">
        <v>5</v>
      </c>
      <c r="AB22" s="247"/>
      <c r="AC22" s="247" t="s">
        <v>53</v>
      </c>
      <c r="AD22" s="247"/>
      <c r="AE22" s="247" t="s">
        <v>91</v>
      </c>
      <c r="AF22" s="247"/>
      <c r="AG22" s="247"/>
      <c r="AH22" s="247"/>
      <c r="AI22" s="247"/>
      <c r="AJ22" s="247"/>
      <c r="AK22" s="247"/>
      <c r="AL22" s="247"/>
      <c r="AM22" s="247"/>
    </row>
    <row r="23" spans="1:39" s="24" customFormat="1" ht="39.75" customHeight="1" x14ac:dyDescent="0.15">
      <c r="A23" s="45" t="s">
        <v>331</v>
      </c>
      <c r="C23" s="222"/>
      <c r="D23" s="228"/>
      <c r="E23" s="230"/>
      <c r="F23" s="232"/>
      <c r="G23" s="234"/>
      <c r="H23" s="223" t="s">
        <v>84</v>
      </c>
      <c r="I23" s="205"/>
      <c r="J23" s="205"/>
      <c r="K23" s="205"/>
      <c r="L23" s="205"/>
      <c r="M23" s="206"/>
      <c r="N23" s="243" t="s">
        <v>83</v>
      </c>
      <c r="O23" s="244"/>
      <c r="P23" s="244"/>
      <c r="Q23" s="244"/>
      <c r="R23" s="244"/>
      <c r="S23" s="245"/>
      <c r="T23" s="238"/>
      <c r="U23" s="238"/>
      <c r="V23" s="239"/>
      <c r="W23" s="246"/>
      <c r="X23" s="246"/>
      <c r="Y23" s="246"/>
      <c r="Z23" s="246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7"/>
    </row>
    <row r="24" spans="1:39" s="24" customFormat="1" ht="16.5" customHeight="1" x14ac:dyDescent="0.15">
      <c r="A24" s="104" t="str">
        <f>基礎データ!C32&amp;" 　"&amp;基礎データ!D32&amp;基礎データ!E32</f>
        <v>1 　</v>
      </c>
      <c r="C24" s="56"/>
      <c r="D24" s="25">
        <v>1</v>
      </c>
      <c r="E24" s="247">
        <v>1</v>
      </c>
      <c r="F24" s="36" t="s">
        <v>6</v>
      </c>
      <c r="G24" s="49"/>
      <c r="H24" s="271" t="str">
        <f>IF(C24&gt;0,VLOOKUP(C24,基礎データ!$C$32:$M$101,2),"")</f>
        <v/>
      </c>
      <c r="I24" s="153"/>
      <c r="J24" s="153"/>
      <c r="K24" s="271" t="str">
        <f>IF(C24&gt;0,VLOOKUP(C24,基礎データ!$C$32:$M$101,3),"")</f>
        <v/>
      </c>
      <c r="L24" s="153"/>
      <c r="M24" s="153"/>
      <c r="N24" s="271" t="str">
        <f>IF(C24&gt;0,VLOOKUP(C24,基礎データ!$C$32:$M$101,4),"")</f>
        <v/>
      </c>
      <c r="O24" s="153"/>
      <c r="P24" s="153"/>
      <c r="Q24" s="271" t="str">
        <f>IF(C24&gt;0,VLOOKUP(C24,基礎データ!$C$32:$M$101,5),"")</f>
        <v/>
      </c>
      <c r="R24" s="153"/>
      <c r="S24" s="153"/>
      <c r="T24" s="52"/>
      <c r="U24" s="85"/>
      <c r="V24" s="37" t="str">
        <f>IF(C24&gt;0,VLOOKUP(C24,基礎データ!$C$32:$M$101,9),"")</f>
        <v/>
      </c>
      <c r="W24" s="191" t="str">
        <f>IF(C24&gt;0,VLOOKUP(C24,基礎データ!$C$32:$M$101,6)&amp;"."&amp;VLOOKUP(C24,基礎データ!$C$32:$M$101,7)&amp;"."&amp;VLOOKUP(C24,基礎データ!$C$32:$M$101,8,),"")</f>
        <v/>
      </c>
      <c r="X24" s="191"/>
      <c r="Y24" s="191"/>
      <c r="Z24" s="191"/>
      <c r="AA24" s="191" t="str">
        <f>IF(C24&gt;0,VLOOKUP(C24,基礎データ!$C$32:$M$101,10),"")</f>
        <v/>
      </c>
      <c r="AB24" s="191"/>
      <c r="AC24" s="248" t="str">
        <f>IF(C24&gt;0,VLOOKUP(C24,基礎データ!$C$32:$M$101,11),"")</f>
        <v/>
      </c>
      <c r="AD24" s="248"/>
      <c r="AE24" s="272"/>
      <c r="AF24" s="272"/>
      <c r="AG24" s="272"/>
      <c r="AH24" s="272"/>
      <c r="AI24" s="272"/>
      <c r="AJ24" s="272"/>
      <c r="AK24" s="272"/>
      <c r="AL24" s="272"/>
      <c r="AM24" s="272"/>
    </row>
    <row r="25" spans="1:39" s="24" customFormat="1" ht="16.5" customHeight="1" x14ac:dyDescent="0.15">
      <c r="A25" s="104" t="str">
        <f>基礎データ!C33&amp;" 　"&amp;基礎データ!D33&amp;基礎データ!E33</f>
        <v>2 　</v>
      </c>
      <c r="C25" s="56"/>
      <c r="D25" s="25">
        <v>2</v>
      </c>
      <c r="E25" s="247"/>
      <c r="F25" s="38" t="s">
        <v>82</v>
      </c>
      <c r="G25" s="50"/>
      <c r="H25" s="273" t="str">
        <f>IF(C25&gt;0,VLOOKUP(C25,基礎データ!$C$32:$M$101,2),"")</f>
        <v/>
      </c>
      <c r="I25" s="274"/>
      <c r="J25" s="274"/>
      <c r="K25" s="273" t="str">
        <f>IF(C25&gt;0,VLOOKUP(C25,基礎データ!$C$32:$M$101,3),"")</f>
        <v/>
      </c>
      <c r="L25" s="274"/>
      <c r="M25" s="274"/>
      <c r="N25" s="273" t="str">
        <f>IF(C25&gt;0,VLOOKUP(C25,基礎データ!$C$32:$M$101,4),"")</f>
        <v/>
      </c>
      <c r="O25" s="274"/>
      <c r="P25" s="274"/>
      <c r="Q25" s="273" t="str">
        <f>IF(C25&gt;0,VLOOKUP(C25,基礎データ!$C$32:$M$101,5),"")</f>
        <v/>
      </c>
      <c r="R25" s="274"/>
      <c r="S25" s="274"/>
      <c r="T25" s="53"/>
      <c r="U25" s="86"/>
      <c r="V25" s="39" t="str">
        <f>IF(C25&gt;0,VLOOKUP(C25,基礎データ!$C$32:$M$101,9),"")</f>
        <v/>
      </c>
      <c r="W25" s="254" t="str">
        <f>IF(C25&gt;0,VLOOKUP(C25,基礎データ!$C$32:$M$101,6)&amp;"."&amp;VLOOKUP(C25,基礎データ!$C$32:$M$101,7)&amp;"."&amp;VLOOKUP(C25,基礎データ!$C$32:$M$101,8,),"")</f>
        <v/>
      </c>
      <c r="X25" s="254"/>
      <c r="Y25" s="254"/>
      <c r="Z25" s="254"/>
      <c r="AA25" s="257" t="str">
        <f>IF(C25&gt;0,VLOOKUP(C25,基礎データ!$C$32:$M$101,10),"")</f>
        <v/>
      </c>
      <c r="AB25" s="257"/>
      <c r="AC25" s="258" t="str">
        <f>IF(C25&gt;0,VLOOKUP(C25,基礎データ!$C$32:$M$101,11),"")</f>
        <v/>
      </c>
      <c r="AD25" s="258"/>
      <c r="AE25" s="277"/>
      <c r="AF25" s="277"/>
      <c r="AG25" s="277"/>
      <c r="AH25" s="277"/>
      <c r="AI25" s="277"/>
      <c r="AJ25" s="277"/>
      <c r="AK25" s="277"/>
      <c r="AL25" s="277"/>
      <c r="AM25" s="277"/>
    </row>
    <row r="26" spans="1:39" s="24" customFormat="1" ht="16.5" customHeight="1" x14ac:dyDescent="0.15">
      <c r="A26" s="104" t="str">
        <f>基礎データ!C34&amp;" 　"&amp;基礎データ!D34&amp;基礎データ!E34</f>
        <v>3 　</v>
      </c>
      <c r="C26" s="56"/>
      <c r="D26" s="25">
        <v>3</v>
      </c>
      <c r="E26" s="247">
        <v>2</v>
      </c>
      <c r="F26" s="36" t="s">
        <v>6</v>
      </c>
      <c r="G26" s="49"/>
      <c r="H26" s="271" t="str">
        <f>IF(C26&gt;0,VLOOKUP(C26,基礎データ!$C$32:$M$101,2),"")</f>
        <v/>
      </c>
      <c r="I26" s="153"/>
      <c r="J26" s="153"/>
      <c r="K26" s="271" t="str">
        <f>IF(C26&gt;0,VLOOKUP(C26,基礎データ!$C$32:$M$101,3),"")</f>
        <v/>
      </c>
      <c r="L26" s="153"/>
      <c r="M26" s="153"/>
      <c r="N26" s="271" t="str">
        <f>IF(C26&gt;0,VLOOKUP(C26,基礎データ!$C$32:$M$101,4),"")</f>
        <v/>
      </c>
      <c r="O26" s="153"/>
      <c r="P26" s="153"/>
      <c r="Q26" s="271" t="str">
        <f>IF(C26&gt;0,VLOOKUP(C26,基礎データ!$C$32:$M$101,5),"")</f>
        <v/>
      </c>
      <c r="R26" s="153"/>
      <c r="S26" s="153"/>
      <c r="T26" s="52"/>
      <c r="U26" s="87"/>
      <c r="V26" s="37" t="str">
        <f>IF(C26&gt;0,VLOOKUP(C26,基礎データ!$C$32:$M$101,9),"")</f>
        <v/>
      </c>
      <c r="W26" s="191" t="str">
        <f>IF(C26&gt;0,VLOOKUP(C26,基礎データ!$C$32:$M$101,6)&amp;"."&amp;VLOOKUP(C26,基礎データ!$C$32:$M$101,7)&amp;"."&amp;VLOOKUP(C26,基礎データ!$C$32:$M$101,8,),"")</f>
        <v/>
      </c>
      <c r="X26" s="191"/>
      <c r="Y26" s="191"/>
      <c r="Z26" s="191"/>
      <c r="AA26" s="191" t="str">
        <f>IF(C26&gt;0,VLOOKUP(C26,基礎データ!$C$32:$M$101,10),"")</f>
        <v/>
      </c>
      <c r="AB26" s="191"/>
      <c r="AC26" s="248" t="str">
        <f>IF(C26&gt;0,VLOOKUP(C26,基礎データ!$C$32:$M$101,11),"")</f>
        <v/>
      </c>
      <c r="AD26" s="248"/>
      <c r="AE26" s="272"/>
      <c r="AF26" s="272"/>
      <c r="AG26" s="272"/>
      <c r="AH26" s="272"/>
      <c r="AI26" s="272"/>
      <c r="AJ26" s="272"/>
      <c r="AK26" s="272"/>
      <c r="AL26" s="272"/>
      <c r="AM26" s="272"/>
    </row>
    <row r="27" spans="1:39" s="24" customFormat="1" ht="16.5" customHeight="1" x14ac:dyDescent="0.15">
      <c r="A27" s="104" t="str">
        <f>基礎データ!C35&amp;" 　"&amp;基礎データ!D35&amp;基礎データ!E35</f>
        <v>4 　</v>
      </c>
      <c r="C27" s="56"/>
      <c r="D27" s="25">
        <v>4</v>
      </c>
      <c r="E27" s="247"/>
      <c r="F27" s="38" t="s">
        <v>82</v>
      </c>
      <c r="G27" s="50"/>
      <c r="H27" s="273" t="str">
        <f>IF(C27&gt;0,VLOOKUP(C27,基礎データ!$C$32:$M$101,2),"")</f>
        <v/>
      </c>
      <c r="I27" s="274"/>
      <c r="J27" s="274"/>
      <c r="K27" s="273" t="str">
        <f>IF(C27&gt;0,VLOOKUP(C27,基礎データ!$C$32:$M$101,3),"")</f>
        <v/>
      </c>
      <c r="L27" s="274"/>
      <c r="M27" s="274"/>
      <c r="N27" s="273" t="str">
        <f>IF(C27&gt;0,VLOOKUP(C27,基礎データ!$C$32:$M$101,4),"")</f>
        <v/>
      </c>
      <c r="O27" s="274"/>
      <c r="P27" s="274"/>
      <c r="Q27" s="273" t="str">
        <f>IF(C27&gt;0,VLOOKUP(C27,基礎データ!$C$32:$M$101,5),"")</f>
        <v/>
      </c>
      <c r="R27" s="274"/>
      <c r="S27" s="274"/>
      <c r="T27" s="53"/>
      <c r="U27" s="86"/>
      <c r="V27" s="39" t="str">
        <f>IF(C27&gt;0,VLOOKUP(C27,基礎データ!$C$32:$M$101,9),"")</f>
        <v/>
      </c>
      <c r="W27" s="254" t="str">
        <f>IF(C27&gt;0,VLOOKUP(C27,基礎データ!$C$32:$M$101,6)&amp;"."&amp;VLOOKUP(C27,基礎データ!$C$32:$M$101,7)&amp;"."&amp;VLOOKUP(C27,基礎データ!$C$32:$M$101,8,),"")</f>
        <v/>
      </c>
      <c r="X27" s="254"/>
      <c r="Y27" s="254"/>
      <c r="Z27" s="254"/>
      <c r="AA27" s="257" t="str">
        <f>IF(C27&gt;0,VLOOKUP(C27,基礎データ!$C$32:$M$101,10),"")</f>
        <v/>
      </c>
      <c r="AB27" s="257"/>
      <c r="AC27" s="258" t="str">
        <f>IF(C27&gt;0,VLOOKUP(C27,基礎データ!$C$32:$M$101,11),"")</f>
        <v/>
      </c>
      <c r="AD27" s="258"/>
      <c r="AE27" s="277"/>
      <c r="AF27" s="277"/>
      <c r="AG27" s="277"/>
      <c r="AH27" s="277"/>
      <c r="AI27" s="277"/>
      <c r="AJ27" s="277"/>
      <c r="AK27" s="277"/>
      <c r="AL27" s="277"/>
      <c r="AM27" s="277"/>
    </row>
    <row r="28" spans="1:39" s="24" customFormat="1" ht="16.5" customHeight="1" x14ac:dyDescent="0.15">
      <c r="A28" s="104" t="str">
        <f>基礎データ!C36&amp;" 　"&amp;基礎データ!D36&amp;基礎データ!E36</f>
        <v>5 　</v>
      </c>
      <c r="C28" s="56"/>
      <c r="D28" s="25">
        <v>5</v>
      </c>
      <c r="E28" s="247">
        <v>3</v>
      </c>
      <c r="F28" s="36" t="s">
        <v>6</v>
      </c>
      <c r="G28" s="49"/>
      <c r="H28" s="271" t="str">
        <f>IF(C28&gt;0,VLOOKUP(C28,基礎データ!$C$32:$M$101,2),"")</f>
        <v/>
      </c>
      <c r="I28" s="153"/>
      <c r="J28" s="153"/>
      <c r="K28" s="271" t="str">
        <f>IF(C28&gt;0,VLOOKUP(C28,基礎データ!$C$32:$M$101,3),"")</f>
        <v/>
      </c>
      <c r="L28" s="153"/>
      <c r="M28" s="153"/>
      <c r="N28" s="271" t="str">
        <f>IF(C28&gt;0,VLOOKUP(C28,基礎データ!$C$32:$M$101,4),"")</f>
        <v/>
      </c>
      <c r="O28" s="153"/>
      <c r="P28" s="153"/>
      <c r="Q28" s="271" t="str">
        <f>IF(C28&gt;0,VLOOKUP(C28,基礎データ!$C$32:$M$101,5),"")</f>
        <v/>
      </c>
      <c r="R28" s="153"/>
      <c r="S28" s="153"/>
      <c r="T28" s="52"/>
      <c r="U28" s="87"/>
      <c r="V28" s="37" t="str">
        <f>IF(C28&gt;0,VLOOKUP(C28,基礎データ!$C$32:$M$101,9),"")</f>
        <v/>
      </c>
      <c r="W28" s="191" t="str">
        <f>IF(C28&gt;0,VLOOKUP(C28,基礎データ!$C$32:$M$101,6)&amp;"."&amp;VLOOKUP(C28,基礎データ!$C$32:$M$101,7)&amp;"."&amp;VLOOKUP(C28,基礎データ!$C$32:$M$101,8,),"")</f>
        <v/>
      </c>
      <c r="X28" s="191"/>
      <c r="Y28" s="191"/>
      <c r="Z28" s="191"/>
      <c r="AA28" s="191" t="str">
        <f>IF(C28&gt;0,VLOOKUP(C28,基礎データ!$C$32:$M$101,10),"")</f>
        <v/>
      </c>
      <c r="AB28" s="191"/>
      <c r="AC28" s="248" t="str">
        <f>IF(C28&gt;0,VLOOKUP(C28,基礎データ!$C$32:$M$101,11),"")</f>
        <v/>
      </c>
      <c r="AD28" s="248"/>
      <c r="AE28" s="272"/>
      <c r="AF28" s="272"/>
      <c r="AG28" s="272"/>
      <c r="AH28" s="272"/>
      <c r="AI28" s="272"/>
      <c r="AJ28" s="272"/>
      <c r="AK28" s="272"/>
      <c r="AL28" s="272"/>
      <c r="AM28" s="272"/>
    </row>
    <row r="29" spans="1:39" s="24" customFormat="1" ht="16.5" customHeight="1" x14ac:dyDescent="0.15">
      <c r="A29" s="104" t="str">
        <f>基礎データ!C37&amp;" 　"&amp;基礎データ!D37&amp;基礎データ!E37</f>
        <v>6 　</v>
      </c>
      <c r="C29" s="56"/>
      <c r="D29" s="25">
        <v>6</v>
      </c>
      <c r="E29" s="247"/>
      <c r="F29" s="38" t="s">
        <v>82</v>
      </c>
      <c r="G29" s="50"/>
      <c r="H29" s="273" t="str">
        <f>IF(C29&gt;0,VLOOKUP(C29,基礎データ!$C$32:$M$101,2),"")</f>
        <v/>
      </c>
      <c r="I29" s="274"/>
      <c r="J29" s="274"/>
      <c r="K29" s="273" t="str">
        <f>IF(C29&gt;0,VLOOKUP(C29,基礎データ!$C$32:$M$101,3),"")</f>
        <v/>
      </c>
      <c r="L29" s="274"/>
      <c r="M29" s="274"/>
      <c r="N29" s="273" t="str">
        <f>IF(C29&gt;0,VLOOKUP(C29,基礎データ!$C$32:$M$101,4),"")</f>
        <v/>
      </c>
      <c r="O29" s="274"/>
      <c r="P29" s="274"/>
      <c r="Q29" s="273" t="str">
        <f>IF(C29&gt;0,VLOOKUP(C29,基礎データ!$C$32:$M$101,5),"")</f>
        <v/>
      </c>
      <c r="R29" s="274"/>
      <c r="S29" s="274"/>
      <c r="T29" s="53"/>
      <c r="U29" s="86"/>
      <c r="V29" s="39" t="str">
        <f>IF(C29&gt;0,VLOOKUP(C29,基礎データ!$C$32:$M$101,9),"")</f>
        <v/>
      </c>
      <c r="W29" s="254" t="str">
        <f>IF(C29&gt;0,VLOOKUP(C29,基礎データ!$C$32:$M$101,6)&amp;"."&amp;VLOOKUP(C29,基礎データ!$C$32:$M$101,7)&amp;"."&amp;VLOOKUP(C29,基礎データ!$C$32:$M$101,8,),"")</f>
        <v/>
      </c>
      <c r="X29" s="254"/>
      <c r="Y29" s="254"/>
      <c r="Z29" s="254"/>
      <c r="AA29" s="257" t="str">
        <f>IF(C29&gt;0,VLOOKUP(C29,基礎データ!$C$32:$M$101,10),"")</f>
        <v/>
      </c>
      <c r="AB29" s="257"/>
      <c r="AC29" s="258" t="str">
        <f>IF(C29&gt;0,VLOOKUP(C29,基礎データ!$C$32:$M$101,11),"")</f>
        <v/>
      </c>
      <c r="AD29" s="258"/>
      <c r="AE29" s="277"/>
      <c r="AF29" s="277"/>
      <c r="AG29" s="277"/>
      <c r="AH29" s="277"/>
      <c r="AI29" s="277"/>
      <c r="AJ29" s="277"/>
      <c r="AK29" s="277"/>
      <c r="AL29" s="277"/>
      <c r="AM29" s="277"/>
    </row>
    <row r="30" spans="1:39" s="24" customFormat="1" ht="16.5" customHeight="1" x14ac:dyDescent="0.15">
      <c r="A30" s="104" t="str">
        <f>基礎データ!C38&amp;" 　"&amp;基礎データ!D38&amp;基礎データ!E38</f>
        <v>7 　</v>
      </c>
      <c r="C30" s="56"/>
      <c r="D30" s="25">
        <v>7</v>
      </c>
      <c r="E30" s="247">
        <v>4</v>
      </c>
      <c r="F30" s="36" t="s">
        <v>6</v>
      </c>
      <c r="G30" s="49"/>
      <c r="H30" s="294" t="str">
        <f>IF(C30&gt;0,VLOOKUP(C30,基礎データ!$C$32:$M$101,2),"")</f>
        <v/>
      </c>
      <c r="I30" s="295"/>
      <c r="J30" s="295"/>
      <c r="K30" s="271" t="str">
        <f>IF(C30&gt;0,VLOOKUP(C30,基礎データ!$C$32:$M$101,3),"")</f>
        <v/>
      </c>
      <c r="L30" s="153"/>
      <c r="M30" s="153"/>
      <c r="N30" s="271" t="str">
        <f>IF(C30&gt;0,VLOOKUP(C30,基礎データ!$C$32:$M$101,4),"")</f>
        <v/>
      </c>
      <c r="O30" s="153"/>
      <c r="P30" s="153"/>
      <c r="Q30" s="271" t="str">
        <f>IF(C30&gt;0,VLOOKUP(C30,基礎データ!$C$32:$M$101,5),"")</f>
        <v/>
      </c>
      <c r="R30" s="153"/>
      <c r="S30" s="153"/>
      <c r="T30" s="52"/>
      <c r="U30" s="87"/>
      <c r="V30" s="37" t="str">
        <f>IF(C30&gt;0,VLOOKUP(C30,基礎データ!$C$32:$M$101,9),"")</f>
        <v/>
      </c>
      <c r="W30" s="191" t="str">
        <f>IF(C30&gt;0,VLOOKUP(C30,基礎データ!$C$32:$M$101,6)&amp;"."&amp;VLOOKUP(C30,基礎データ!$C$32:$M$101,7)&amp;"."&amp;VLOOKUP(C30,基礎データ!$C$32:$M$101,8,),"")</f>
        <v/>
      </c>
      <c r="X30" s="191"/>
      <c r="Y30" s="191"/>
      <c r="Z30" s="191"/>
      <c r="AA30" s="191" t="str">
        <f>IF(C30&gt;0,VLOOKUP(C30,基礎データ!$C$32:$M$101,10),"")</f>
        <v/>
      </c>
      <c r="AB30" s="191"/>
      <c r="AC30" s="248" t="str">
        <f>IF(C30&gt;0,VLOOKUP(C30,基礎データ!$C$32:$M$101,11),"")</f>
        <v/>
      </c>
      <c r="AD30" s="248"/>
      <c r="AE30" s="272"/>
      <c r="AF30" s="272"/>
      <c r="AG30" s="272"/>
      <c r="AH30" s="272"/>
      <c r="AI30" s="272"/>
      <c r="AJ30" s="272"/>
      <c r="AK30" s="272"/>
      <c r="AL30" s="272"/>
      <c r="AM30" s="272"/>
    </row>
    <row r="31" spans="1:39" s="24" customFormat="1" ht="16.5" customHeight="1" x14ac:dyDescent="0.15">
      <c r="A31" s="104" t="str">
        <f>基礎データ!C39&amp;" 　"&amp;基礎データ!D39&amp;基礎データ!E39</f>
        <v>8 　</v>
      </c>
      <c r="C31" s="56"/>
      <c r="D31" s="25">
        <v>8</v>
      </c>
      <c r="E31" s="247"/>
      <c r="F31" s="38" t="s">
        <v>82</v>
      </c>
      <c r="G31" s="50"/>
      <c r="H31" s="273" t="str">
        <f>IF(C31&gt;0,VLOOKUP(C31,基礎データ!$C$32:$M$101,2),"")</f>
        <v/>
      </c>
      <c r="I31" s="274"/>
      <c r="J31" s="274"/>
      <c r="K31" s="273" t="str">
        <f>IF(C31&gt;0,VLOOKUP(C31,基礎データ!$C$32:$M$101,3),"")</f>
        <v/>
      </c>
      <c r="L31" s="274"/>
      <c r="M31" s="274"/>
      <c r="N31" s="273" t="str">
        <f>IF(C31&gt;0,VLOOKUP(C31,基礎データ!$C$32:$M$101,4),"")</f>
        <v/>
      </c>
      <c r="O31" s="274"/>
      <c r="P31" s="274"/>
      <c r="Q31" s="273" t="str">
        <f>IF(C31&gt;0,VLOOKUP(C31,基礎データ!$C$32:$M$101,5),"")</f>
        <v/>
      </c>
      <c r="R31" s="274"/>
      <c r="S31" s="274"/>
      <c r="T31" s="53"/>
      <c r="U31" s="86"/>
      <c r="V31" s="39" t="str">
        <f>IF(C31&gt;0,VLOOKUP(C31,基礎データ!$C$32:$M$101,9),"")</f>
        <v/>
      </c>
      <c r="W31" s="254" t="str">
        <f>IF(C31&gt;0,VLOOKUP(C31,基礎データ!$C$32:$M$101,6)&amp;"."&amp;VLOOKUP(C31,基礎データ!$C$32:$M$101,7)&amp;"."&amp;VLOOKUP(C31,基礎データ!$C$32:$M$101,8,),"")</f>
        <v/>
      </c>
      <c r="X31" s="254"/>
      <c r="Y31" s="254"/>
      <c r="Z31" s="254"/>
      <c r="AA31" s="257" t="str">
        <f>IF(C31&gt;0,VLOOKUP(C31,基礎データ!$C$32:$M$101,10),"")</f>
        <v/>
      </c>
      <c r="AB31" s="257"/>
      <c r="AC31" s="258" t="str">
        <f>IF(C31&gt;0,VLOOKUP(C31,基礎データ!$C$32:$M$101,11),"")</f>
        <v/>
      </c>
      <c r="AD31" s="258"/>
      <c r="AE31" s="277"/>
      <c r="AF31" s="277"/>
      <c r="AG31" s="277"/>
      <c r="AH31" s="277"/>
      <c r="AI31" s="277"/>
      <c r="AJ31" s="277"/>
      <c r="AK31" s="277"/>
      <c r="AL31" s="277"/>
      <c r="AM31" s="277"/>
    </row>
    <row r="32" spans="1:39" s="24" customFormat="1" ht="16.5" customHeight="1" x14ac:dyDescent="0.15">
      <c r="A32" s="104" t="str">
        <f>基礎データ!C40&amp;" 　"&amp;基礎データ!D40&amp;基礎データ!E40</f>
        <v>9 　</v>
      </c>
      <c r="C32" s="56"/>
      <c r="D32" s="25">
        <v>9</v>
      </c>
      <c r="E32" s="247">
        <v>5</v>
      </c>
      <c r="F32" s="36" t="s">
        <v>6</v>
      </c>
      <c r="G32" s="49"/>
      <c r="H32" s="271" t="str">
        <f>IF(C32&gt;0,VLOOKUP(C32,基礎データ!$C$32:$M$101,2),"")</f>
        <v/>
      </c>
      <c r="I32" s="153"/>
      <c r="J32" s="153"/>
      <c r="K32" s="271" t="str">
        <f>IF(C32&gt;0,VLOOKUP(C32,基礎データ!$C$32:$M$101,3),"")</f>
        <v/>
      </c>
      <c r="L32" s="153"/>
      <c r="M32" s="153"/>
      <c r="N32" s="271" t="str">
        <f>IF(C32&gt;0,VLOOKUP(C32,基礎データ!$C$32:$M$101,4),"")</f>
        <v/>
      </c>
      <c r="O32" s="153"/>
      <c r="P32" s="153"/>
      <c r="Q32" s="271" t="str">
        <f>IF(C32&gt;0,VLOOKUP(C32,基礎データ!$C$32:$M$101,5),"")</f>
        <v/>
      </c>
      <c r="R32" s="153"/>
      <c r="S32" s="153"/>
      <c r="T32" s="52"/>
      <c r="U32" s="87"/>
      <c r="V32" s="37" t="str">
        <f>IF(C32&gt;0,VLOOKUP(C32,基礎データ!$C$32:$M$101,9),"")</f>
        <v/>
      </c>
      <c r="W32" s="191" t="str">
        <f>IF(C32&gt;0,VLOOKUP(C32,基礎データ!$C$32:$M$101,6)&amp;"."&amp;VLOOKUP(C32,基礎データ!$C$32:$M$101,7)&amp;"."&amp;VLOOKUP(C32,基礎データ!$C$32:$M$101,8,),"")</f>
        <v/>
      </c>
      <c r="X32" s="191"/>
      <c r="Y32" s="191"/>
      <c r="Z32" s="191"/>
      <c r="AA32" s="191" t="str">
        <f>IF(C32&gt;0,VLOOKUP(C32,基礎データ!$C$32:$M$101,10),"")</f>
        <v/>
      </c>
      <c r="AB32" s="191"/>
      <c r="AC32" s="248" t="str">
        <f>IF(C32&gt;0,VLOOKUP(C32,基礎データ!$C$32:$M$101,11),"")</f>
        <v/>
      </c>
      <c r="AD32" s="248"/>
      <c r="AE32" s="272"/>
      <c r="AF32" s="272"/>
      <c r="AG32" s="272"/>
      <c r="AH32" s="272"/>
      <c r="AI32" s="272"/>
      <c r="AJ32" s="272"/>
      <c r="AK32" s="272"/>
      <c r="AL32" s="272"/>
      <c r="AM32" s="272"/>
    </row>
    <row r="33" spans="1:39" s="24" customFormat="1" ht="16.5" customHeight="1" x14ac:dyDescent="0.15">
      <c r="A33" s="104" t="str">
        <f>基礎データ!C41&amp;" 　"&amp;基礎データ!D41&amp;基礎データ!E41</f>
        <v>10 　</v>
      </c>
      <c r="C33" s="56"/>
      <c r="D33" s="25">
        <v>10</v>
      </c>
      <c r="E33" s="247"/>
      <c r="F33" s="38" t="s">
        <v>82</v>
      </c>
      <c r="G33" s="50"/>
      <c r="H33" s="273" t="str">
        <f>IF(C33&gt;0,VLOOKUP(C33,基礎データ!$C$32:$M$101,2),"")</f>
        <v/>
      </c>
      <c r="I33" s="274"/>
      <c r="J33" s="274"/>
      <c r="K33" s="273" t="str">
        <f>IF(C33&gt;0,VLOOKUP(C33,基礎データ!$C$32:$M$101,3),"")</f>
        <v/>
      </c>
      <c r="L33" s="274"/>
      <c r="M33" s="274"/>
      <c r="N33" s="273" t="str">
        <f>IF(C33&gt;0,VLOOKUP(C33,基礎データ!$C$32:$M$101,4),"")</f>
        <v/>
      </c>
      <c r="O33" s="274"/>
      <c r="P33" s="274"/>
      <c r="Q33" s="273" t="str">
        <f>IF(C33&gt;0,VLOOKUP(C33,基礎データ!$C$32:$M$101,5),"")</f>
        <v/>
      </c>
      <c r="R33" s="274"/>
      <c r="S33" s="274"/>
      <c r="T33" s="53"/>
      <c r="U33" s="86"/>
      <c r="V33" s="39" t="str">
        <f>IF(C33&gt;0,VLOOKUP(C33,基礎データ!$C$32:$M$101,9),"")</f>
        <v/>
      </c>
      <c r="W33" s="254" t="str">
        <f>IF(C33&gt;0,VLOOKUP(C33,基礎データ!$C$32:$M$101,6)&amp;"."&amp;VLOOKUP(C33,基礎データ!$C$32:$M$101,7)&amp;"."&amp;VLOOKUP(C33,基礎データ!$C$32:$M$101,8,),"")</f>
        <v/>
      </c>
      <c r="X33" s="254"/>
      <c r="Y33" s="254"/>
      <c r="Z33" s="254"/>
      <c r="AA33" s="257" t="str">
        <f>IF(C33&gt;0,VLOOKUP(C33,基礎データ!$C$32:$M$101,10),"")</f>
        <v/>
      </c>
      <c r="AB33" s="257"/>
      <c r="AC33" s="258" t="str">
        <f>IF(C33&gt;0,VLOOKUP(C33,基礎データ!$C$32:$M$101,11),"")</f>
        <v/>
      </c>
      <c r="AD33" s="258"/>
      <c r="AE33" s="277"/>
      <c r="AF33" s="277"/>
      <c r="AG33" s="277"/>
      <c r="AH33" s="277"/>
      <c r="AI33" s="277"/>
      <c r="AJ33" s="277"/>
      <c r="AK33" s="277"/>
      <c r="AL33" s="277"/>
      <c r="AM33" s="277"/>
    </row>
    <row r="34" spans="1:39" s="24" customFormat="1" ht="16.5" customHeight="1" x14ac:dyDescent="0.15">
      <c r="A34" s="104" t="str">
        <f>基礎データ!C42&amp;" 　"&amp;基礎データ!D42&amp;基礎データ!E42</f>
        <v>11 　</v>
      </c>
      <c r="C34" s="56"/>
      <c r="D34" s="25">
        <v>11</v>
      </c>
      <c r="E34" s="247">
        <v>6</v>
      </c>
      <c r="F34" s="36" t="s">
        <v>6</v>
      </c>
      <c r="G34" s="49"/>
      <c r="H34" s="271" t="str">
        <f>IF(C34&gt;0,VLOOKUP(C34,基礎データ!$C$32:$M$101,2),"")</f>
        <v/>
      </c>
      <c r="I34" s="153"/>
      <c r="J34" s="153"/>
      <c r="K34" s="271" t="str">
        <f>IF(C34&gt;0,VLOOKUP(C34,基礎データ!$C$32:$M$101,3),"")</f>
        <v/>
      </c>
      <c r="L34" s="153"/>
      <c r="M34" s="153"/>
      <c r="N34" s="271" t="str">
        <f>IF(C34&gt;0,VLOOKUP(C34,基礎データ!$C$32:$M$101,4),"")</f>
        <v/>
      </c>
      <c r="O34" s="153"/>
      <c r="P34" s="153"/>
      <c r="Q34" s="271" t="str">
        <f>IF(C34&gt;0,VLOOKUP(C34,基礎データ!$C$32:$M$101,5),"")</f>
        <v/>
      </c>
      <c r="R34" s="153"/>
      <c r="S34" s="153"/>
      <c r="T34" s="52"/>
      <c r="U34" s="87"/>
      <c r="V34" s="37" t="str">
        <f>IF(C34&gt;0,VLOOKUP(C34,基礎データ!$C$32:$M$101,9),"")</f>
        <v/>
      </c>
      <c r="W34" s="191" t="str">
        <f>IF(C34&gt;0,VLOOKUP(C34,基礎データ!$C$32:$M$101,6)&amp;"."&amp;VLOOKUP(C34,基礎データ!$C$32:$M$101,7)&amp;"."&amp;VLOOKUP(C34,基礎データ!$C$32:$M$101,8,),"")</f>
        <v/>
      </c>
      <c r="X34" s="191"/>
      <c r="Y34" s="191"/>
      <c r="Z34" s="191"/>
      <c r="AA34" s="191" t="str">
        <f>IF(C34&gt;0,VLOOKUP(C34,基礎データ!$C$32:$M$101,10),"")</f>
        <v/>
      </c>
      <c r="AB34" s="191"/>
      <c r="AC34" s="248" t="str">
        <f>IF(C34&gt;0,VLOOKUP(C34,基礎データ!$C$32:$M$101,11),"")</f>
        <v/>
      </c>
      <c r="AD34" s="248"/>
      <c r="AE34" s="272"/>
      <c r="AF34" s="272"/>
      <c r="AG34" s="272"/>
      <c r="AH34" s="272"/>
      <c r="AI34" s="272"/>
      <c r="AJ34" s="272"/>
      <c r="AK34" s="272"/>
      <c r="AL34" s="272"/>
      <c r="AM34" s="272"/>
    </row>
    <row r="35" spans="1:39" s="24" customFormat="1" ht="16.5" customHeight="1" x14ac:dyDescent="0.15">
      <c r="A35" s="104" t="str">
        <f>基礎データ!C43&amp;" 　"&amp;基礎データ!D43&amp;基礎データ!E43</f>
        <v>12 　</v>
      </c>
      <c r="C35" s="56"/>
      <c r="D35" s="25">
        <v>12</v>
      </c>
      <c r="E35" s="247"/>
      <c r="F35" s="38" t="s">
        <v>82</v>
      </c>
      <c r="G35" s="50"/>
      <c r="H35" s="273" t="str">
        <f>IF(C35&gt;0,VLOOKUP(C35,基礎データ!$C$32:$M$101,2),"")</f>
        <v/>
      </c>
      <c r="I35" s="274"/>
      <c r="J35" s="274"/>
      <c r="K35" s="273" t="str">
        <f>IF(C35&gt;0,VLOOKUP(C35,基礎データ!$C$32:$M$101,3),"")</f>
        <v/>
      </c>
      <c r="L35" s="274"/>
      <c r="M35" s="274"/>
      <c r="N35" s="273" t="str">
        <f>IF(C35&gt;0,VLOOKUP(C35,基礎データ!$C$32:$M$101,4),"")</f>
        <v/>
      </c>
      <c r="O35" s="274"/>
      <c r="P35" s="274"/>
      <c r="Q35" s="273" t="str">
        <f>IF(C35&gt;0,VLOOKUP(C35,基礎データ!$C$32:$M$101,5),"")</f>
        <v/>
      </c>
      <c r="R35" s="274"/>
      <c r="S35" s="274"/>
      <c r="T35" s="53"/>
      <c r="U35" s="86"/>
      <c r="V35" s="39" t="str">
        <f>IF(C35&gt;0,VLOOKUP(C35,基礎データ!$C$32:$M$101,9),"")</f>
        <v/>
      </c>
      <c r="W35" s="254" t="str">
        <f>IF(C35&gt;0,VLOOKUP(C35,基礎データ!$C$32:$M$101,6)&amp;"."&amp;VLOOKUP(C35,基礎データ!$C$32:$M$101,7)&amp;"."&amp;VLOOKUP(C35,基礎データ!$C$32:$M$101,8,),"")</f>
        <v/>
      </c>
      <c r="X35" s="254"/>
      <c r="Y35" s="254"/>
      <c r="Z35" s="254"/>
      <c r="AA35" s="257" t="str">
        <f>IF(C35&gt;0,VLOOKUP(C35,基礎データ!$C$32:$M$101,10),"")</f>
        <v/>
      </c>
      <c r="AB35" s="257"/>
      <c r="AC35" s="258" t="str">
        <f>IF(C35&gt;0,VLOOKUP(C35,基礎データ!$C$32:$M$101,11),"")</f>
        <v/>
      </c>
      <c r="AD35" s="258"/>
      <c r="AE35" s="277"/>
      <c r="AF35" s="277"/>
      <c r="AG35" s="277"/>
      <c r="AH35" s="277"/>
      <c r="AI35" s="277"/>
      <c r="AJ35" s="277"/>
      <c r="AK35" s="277"/>
      <c r="AL35" s="277"/>
      <c r="AM35" s="277"/>
    </row>
    <row r="36" spans="1:39" s="24" customFormat="1" ht="16.5" customHeight="1" x14ac:dyDescent="0.15">
      <c r="A36" s="104" t="str">
        <f>基礎データ!C44&amp;" 　"&amp;基礎データ!D44&amp;基礎データ!E44</f>
        <v>13 　</v>
      </c>
      <c r="C36" s="56"/>
      <c r="D36" s="25">
        <v>13</v>
      </c>
      <c r="E36" s="247">
        <v>7</v>
      </c>
      <c r="F36" s="36" t="s">
        <v>6</v>
      </c>
      <c r="G36" s="49"/>
      <c r="H36" s="271" t="str">
        <f>IF(C36&gt;0,VLOOKUP(C36,基礎データ!$C$32:$M$101,2),"")</f>
        <v/>
      </c>
      <c r="I36" s="153"/>
      <c r="J36" s="153"/>
      <c r="K36" s="271" t="str">
        <f>IF(C36&gt;0,VLOOKUP(C36,基礎データ!$C$32:$M$101,3),"")</f>
        <v/>
      </c>
      <c r="L36" s="153"/>
      <c r="M36" s="153"/>
      <c r="N36" s="271" t="str">
        <f>IF(C36&gt;0,VLOOKUP(C36,基礎データ!$C$32:$M$101,4),"")</f>
        <v/>
      </c>
      <c r="O36" s="153"/>
      <c r="P36" s="153"/>
      <c r="Q36" s="271" t="str">
        <f>IF(C36&gt;0,VLOOKUP(C36,基礎データ!$C$32:$M$101,5),"")</f>
        <v/>
      </c>
      <c r="R36" s="153"/>
      <c r="S36" s="153"/>
      <c r="T36" s="52"/>
      <c r="U36" s="87"/>
      <c r="V36" s="37" t="str">
        <f>IF(C36&gt;0,VLOOKUP(C36,基礎データ!$C$32:$M$101,9),"")</f>
        <v/>
      </c>
      <c r="W36" s="191" t="str">
        <f>IF(C36&gt;0,VLOOKUP(C36,基礎データ!$C$32:$M$101,6)&amp;"."&amp;VLOOKUP(C36,基礎データ!$C$32:$M$101,7)&amp;"."&amp;VLOOKUP(C36,基礎データ!$C$32:$M$101,8,),"")</f>
        <v/>
      </c>
      <c r="X36" s="191"/>
      <c r="Y36" s="191"/>
      <c r="Z36" s="191"/>
      <c r="AA36" s="191" t="str">
        <f>IF(C36&gt;0,VLOOKUP(C36,基礎データ!$C$32:$M$101,10),"")</f>
        <v/>
      </c>
      <c r="AB36" s="191"/>
      <c r="AC36" s="248" t="str">
        <f>IF(C36&gt;0,VLOOKUP(C36,基礎データ!$C$32:$M$101,11),"")</f>
        <v/>
      </c>
      <c r="AD36" s="248"/>
      <c r="AE36" s="272"/>
      <c r="AF36" s="272"/>
      <c r="AG36" s="272"/>
      <c r="AH36" s="272"/>
      <c r="AI36" s="272"/>
      <c r="AJ36" s="272"/>
      <c r="AK36" s="272"/>
      <c r="AL36" s="272"/>
      <c r="AM36" s="272"/>
    </row>
    <row r="37" spans="1:39" s="24" customFormat="1" ht="16.5" customHeight="1" x14ac:dyDescent="0.15">
      <c r="A37" s="104" t="str">
        <f>基礎データ!C45&amp;" 　"&amp;基礎データ!D45&amp;基礎データ!E45</f>
        <v>14 　</v>
      </c>
      <c r="C37" s="56"/>
      <c r="D37" s="25">
        <v>14</v>
      </c>
      <c r="E37" s="247"/>
      <c r="F37" s="38" t="s">
        <v>82</v>
      </c>
      <c r="G37" s="50"/>
      <c r="H37" s="273" t="str">
        <f>IF(C37&gt;0,VLOOKUP(C37,基礎データ!$C$32:$M$101,2),"")</f>
        <v/>
      </c>
      <c r="I37" s="274"/>
      <c r="J37" s="274"/>
      <c r="K37" s="273" t="str">
        <f>IF(C37&gt;0,VLOOKUP(C37,基礎データ!$C$32:$M$101,3),"")</f>
        <v/>
      </c>
      <c r="L37" s="274"/>
      <c r="M37" s="274"/>
      <c r="N37" s="273" t="str">
        <f>IF(C37&gt;0,VLOOKUP(C37,基礎データ!$C$32:$M$101,4),"")</f>
        <v/>
      </c>
      <c r="O37" s="274"/>
      <c r="P37" s="274"/>
      <c r="Q37" s="273" t="str">
        <f>IF(C37&gt;0,VLOOKUP(C37,基礎データ!$C$32:$M$101,5),"")</f>
        <v/>
      </c>
      <c r="R37" s="274"/>
      <c r="S37" s="274"/>
      <c r="T37" s="53"/>
      <c r="U37" s="86"/>
      <c r="V37" s="39" t="str">
        <f>IF(C37&gt;0,VLOOKUP(C37,基礎データ!$C$32:$M$101,9),"")</f>
        <v/>
      </c>
      <c r="W37" s="254" t="str">
        <f>IF(C37&gt;0,VLOOKUP(C37,基礎データ!$C$32:$M$101,6)&amp;"."&amp;VLOOKUP(C37,基礎データ!$C$32:$M$101,7)&amp;"."&amp;VLOOKUP(C37,基礎データ!$C$32:$M$101,8,),"")</f>
        <v/>
      </c>
      <c r="X37" s="254"/>
      <c r="Y37" s="254"/>
      <c r="Z37" s="254"/>
      <c r="AA37" s="257" t="str">
        <f>IF(C37&gt;0,VLOOKUP(C37,基礎データ!$C$32:$M$101,10),"")</f>
        <v/>
      </c>
      <c r="AB37" s="257"/>
      <c r="AC37" s="258" t="str">
        <f>IF(C37&gt;0,VLOOKUP(C37,基礎データ!$C$32:$M$101,11),"")</f>
        <v/>
      </c>
      <c r="AD37" s="258"/>
      <c r="AE37" s="277"/>
      <c r="AF37" s="277"/>
      <c r="AG37" s="277"/>
      <c r="AH37" s="277"/>
      <c r="AI37" s="277"/>
      <c r="AJ37" s="277"/>
      <c r="AK37" s="277"/>
      <c r="AL37" s="277"/>
      <c r="AM37" s="277"/>
    </row>
    <row r="38" spans="1:39" ht="16.5" customHeight="1" x14ac:dyDescent="0.15">
      <c r="A38" s="104" t="str">
        <f>基礎データ!C46&amp;" 　"&amp;基礎データ!D46&amp;基礎データ!E46</f>
        <v>15 　</v>
      </c>
      <c r="C38" s="56"/>
      <c r="D38" s="25">
        <v>15</v>
      </c>
      <c r="E38" s="247">
        <v>8</v>
      </c>
      <c r="F38" s="36" t="s">
        <v>6</v>
      </c>
      <c r="G38" s="49"/>
      <c r="H38" s="271" t="str">
        <f>IF(C38&gt;0,VLOOKUP(C38,基礎データ!$C$32:$M$101,2),"")</f>
        <v/>
      </c>
      <c r="I38" s="153"/>
      <c r="J38" s="153"/>
      <c r="K38" s="271" t="str">
        <f>IF(C38&gt;0,VLOOKUP(C38,基礎データ!$C$32:$M$101,3),"")</f>
        <v/>
      </c>
      <c r="L38" s="153"/>
      <c r="M38" s="153"/>
      <c r="N38" s="271" t="str">
        <f>IF(C38&gt;0,VLOOKUP(C38,基礎データ!$C$32:$M$101,4),"")</f>
        <v/>
      </c>
      <c r="O38" s="153"/>
      <c r="P38" s="153"/>
      <c r="Q38" s="271" t="str">
        <f>IF(C38&gt;0,VLOOKUP(C38,基礎データ!$C$32:$M$101,5),"")</f>
        <v/>
      </c>
      <c r="R38" s="153"/>
      <c r="S38" s="153"/>
      <c r="T38" s="52"/>
      <c r="U38" s="87"/>
      <c r="V38" s="37" t="str">
        <f>IF(C38&gt;0,VLOOKUP(C38,基礎データ!$C$32:$M$101,9),"")</f>
        <v/>
      </c>
      <c r="W38" s="191" t="str">
        <f>IF(C38&gt;0,VLOOKUP(C38,基礎データ!$C$32:$M$101,6)&amp;"."&amp;VLOOKUP(C38,基礎データ!$C$32:$M$101,7)&amp;"."&amp;VLOOKUP(C38,基礎データ!$C$32:$M$101,8,),"")</f>
        <v/>
      </c>
      <c r="X38" s="191"/>
      <c r="Y38" s="191"/>
      <c r="Z38" s="191"/>
      <c r="AA38" s="191" t="str">
        <f>IF(C38&gt;0,VLOOKUP(C38,基礎データ!$C$32:$M$101,10),"")</f>
        <v/>
      </c>
      <c r="AB38" s="191"/>
      <c r="AC38" s="248" t="str">
        <f>IF(C38&gt;0,VLOOKUP(C38,基礎データ!$C$32:$M$101,11),"")</f>
        <v/>
      </c>
      <c r="AD38" s="248"/>
      <c r="AE38" s="272"/>
      <c r="AF38" s="272"/>
      <c r="AG38" s="272"/>
      <c r="AH38" s="272"/>
      <c r="AI38" s="272"/>
      <c r="AJ38" s="272"/>
      <c r="AK38" s="272"/>
      <c r="AL38" s="272"/>
      <c r="AM38" s="272"/>
    </row>
    <row r="39" spans="1:39" s="24" customFormat="1" ht="16.5" customHeight="1" x14ac:dyDescent="0.15">
      <c r="A39" s="104" t="str">
        <f>基礎データ!C47&amp;" 　"&amp;基礎データ!D47&amp;基礎データ!E47</f>
        <v>16 　</v>
      </c>
      <c r="C39" s="56"/>
      <c r="D39" s="25">
        <v>16</v>
      </c>
      <c r="E39" s="247"/>
      <c r="F39" s="38" t="s">
        <v>82</v>
      </c>
      <c r="G39" s="50"/>
      <c r="H39" s="273" t="str">
        <f>IF(C39&gt;0,VLOOKUP(C39,基礎データ!$C$32:$M$101,2),"")</f>
        <v/>
      </c>
      <c r="I39" s="274"/>
      <c r="J39" s="274"/>
      <c r="K39" s="273" t="str">
        <f>IF(C39&gt;0,VLOOKUP(C39,基礎データ!$C$32:$M$101,3),"")</f>
        <v/>
      </c>
      <c r="L39" s="274"/>
      <c r="M39" s="274"/>
      <c r="N39" s="273" t="str">
        <f>IF(C39&gt;0,VLOOKUP(C39,基礎データ!$C$32:$M$101,4),"")</f>
        <v/>
      </c>
      <c r="O39" s="274"/>
      <c r="P39" s="274"/>
      <c r="Q39" s="273" t="str">
        <f>IF(C39&gt;0,VLOOKUP(C39,基礎データ!$C$32:$M$101,5),"")</f>
        <v/>
      </c>
      <c r="R39" s="274"/>
      <c r="S39" s="274"/>
      <c r="T39" s="53"/>
      <c r="U39" s="86"/>
      <c r="V39" s="39" t="str">
        <f>IF(C39&gt;0,VLOOKUP(C39,基礎データ!$C$32:$M$101,9),"")</f>
        <v/>
      </c>
      <c r="W39" s="254" t="str">
        <f>IF(C39&gt;0,VLOOKUP(C39,基礎データ!$C$32:$M$101,6)&amp;"."&amp;VLOOKUP(C39,基礎データ!$C$32:$M$101,7)&amp;"."&amp;VLOOKUP(C39,基礎データ!$C$32:$M$101,8,),"")</f>
        <v/>
      </c>
      <c r="X39" s="254"/>
      <c r="Y39" s="254"/>
      <c r="Z39" s="254"/>
      <c r="AA39" s="257" t="str">
        <f>IF(C39&gt;0,VLOOKUP(C39,基礎データ!$C$32:$M$101,10),"")</f>
        <v/>
      </c>
      <c r="AB39" s="257"/>
      <c r="AC39" s="258" t="str">
        <f>IF(C39&gt;0,VLOOKUP(C39,基礎データ!$C$32:$M$101,11),"")</f>
        <v/>
      </c>
      <c r="AD39" s="258"/>
      <c r="AE39" s="277"/>
      <c r="AF39" s="277"/>
      <c r="AG39" s="277"/>
      <c r="AH39" s="277"/>
      <c r="AI39" s="277"/>
      <c r="AJ39" s="277"/>
      <c r="AK39" s="277"/>
      <c r="AL39" s="277"/>
      <c r="AM39" s="277"/>
    </row>
    <row r="40" spans="1:39" s="24" customFormat="1" ht="16.5" customHeight="1" x14ac:dyDescent="0.15">
      <c r="A40" s="104" t="str">
        <f>基礎データ!C48&amp;" 　"&amp;基礎データ!D48&amp;基礎データ!E48</f>
        <v>17 　</v>
      </c>
      <c r="C40" s="56"/>
      <c r="D40" s="25">
        <v>17</v>
      </c>
      <c r="E40" s="247">
        <v>9</v>
      </c>
      <c r="F40" s="36" t="s">
        <v>6</v>
      </c>
      <c r="G40" s="49"/>
      <c r="H40" s="271" t="str">
        <f>IF(C40&gt;0,VLOOKUP(C40,基礎データ!$C$32:$M$101,2),"")</f>
        <v/>
      </c>
      <c r="I40" s="153"/>
      <c r="J40" s="153"/>
      <c r="K40" s="271" t="str">
        <f>IF(C40&gt;0,VLOOKUP(C40,基礎データ!$C$32:$M$101,3),"")</f>
        <v/>
      </c>
      <c r="L40" s="153"/>
      <c r="M40" s="153"/>
      <c r="N40" s="271" t="str">
        <f>IF(C40&gt;0,VLOOKUP(C40,基礎データ!$C$32:$M$101,4),"")</f>
        <v/>
      </c>
      <c r="O40" s="153"/>
      <c r="P40" s="153"/>
      <c r="Q40" s="271" t="str">
        <f>IF(C40&gt;0,VLOOKUP(C40,基礎データ!$C$32:$M$101,5),"")</f>
        <v/>
      </c>
      <c r="R40" s="153"/>
      <c r="S40" s="153"/>
      <c r="T40" s="52"/>
      <c r="U40" s="87"/>
      <c r="V40" s="37" t="str">
        <f>IF(C40&gt;0,VLOOKUP(C40,基礎データ!$C$32:$M$101,9),"")</f>
        <v/>
      </c>
      <c r="W40" s="191" t="str">
        <f>IF(C40&gt;0,VLOOKUP(C40,基礎データ!$C$32:$M$101,6)&amp;"."&amp;VLOOKUP(C40,基礎データ!$C$32:$M$101,7)&amp;"."&amp;VLOOKUP(C40,基礎データ!$C$32:$M$101,8,),"")</f>
        <v/>
      </c>
      <c r="X40" s="191"/>
      <c r="Y40" s="191"/>
      <c r="Z40" s="191"/>
      <c r="AA40" s="191" t="str">
        <f>IF(C40&gt;0,VLOOKUP(C40,基礎データ!$C$32:$M$101,10),"")</f>
        <v/>
      </c>
      <c r="AB40" s="191"/>
      <c r="AC40" s="248" t="str">
        <f>IF(C40&gt;0,VLOOKUP(C40,基礎データ!$C$32:$M$101,11),"")</f>
        <v/>
      </c>
      <c r="AD40" s="248"/>
      <c r="AE40" s="272"/>
      <c r="AF40" s="272"/>
      <c r="AG40" s="272"/>
      <c r="AH40" s="272"/>
      <c r="AI40" s="272"/>
      <c r="AJ40" s="272"/>
      <c r="AK40" s="272"/>
      <c r="AL40" s="272"/>
      <c r="AM40" s="272"/>
    </row>
    <row r="41" spans="1:39" s="24" customFormat="1" ht="16.5" customHeight="1" x14ac:dyDescent="0.15">
      <c r="A41" s="104" t="str">
        <f>基礎データ!C49&amp;" 　"&amp;基礎データ!D49&amp;基礎データ!E49</f>
        <v>18 　</v>
      </c>
      <c r="C41" s="56"/>
      <c r="D41" s="25">
        <v>18</v>
      </c>
      <c r="E41" s="247"/>
      <c r="F41" s="38" t="s">
        <v>82</v>
      </c>
      <c r="G41" s="50"/>
      <c r="H41" s="273" t="str">
        <f>IF(C41&gt;0,VLOOKUP(C41,基礎データ!$C$32:$M$101,2),"")</f>
        <v/>
      </c>
      <c r="I41" s="274"/>
      <c r="J41" s="274"/>
      <c r="K41" s="273" t="str">
        <f>IF(C41&gt;0,VLOOKUP(C41,基礎データ!$C$32:$M$101,3),"")</f>
        <v/>
      </c>
      <c r="L41" s="274"/>
      <c r="M41" s="274"/>
      <c r="N41" s="273" t="str">
        <f>IF(C41&gt;0,VLOOKUP(C41,基礎データ!$C$32:$M$101,4),"")</f>
        <v/>
      </c>
      <c r="O41" s="274"/>
      <c r="P41" s="274"/>
      <c r="Q41" s="273" t="str">
        <f>IF(C41&gt;0,VLOOKUP(C41,基礎データ!$C$32:$M$101,5),"")</f>
        <v/>
      </c>
      <c r="R41" s="274"/>
      <c r="S41" s="274"/>
      <c r="T41" s="53"/>
      <c r="U41" s="86"/>
      <c r="V41" s="39" t="str">
        <f>IF(C41&gt;0,VLOOKUP(C41,基礎データ!$C$32:$M$101,9),"")</f>
        <v/>
      </c>
      <c r="W41" s="254" t="str">
        <f>IF(C41&gt;0,VLOOKUP(C41,基礎データ!$C$32:$M$101,6)&amp;"."&amp;VLOOKUP(C41,基礎データ!$C$32:$M$101,7)&amp;"."&amp;VLOOKUP(C41,基礎データ!$C$32:$M$101,8,),"")</f>
        <v/>
      </c>
      <c r="X41" s="254"/>
      <c r="Y41" s="254"/>
      <c r="Z41" s="254"/>
      <c r="AA41" s="257" t="str">
        <f>IF(C41&gt;0,VLOOKUP(C41,基礎データ!$C$32:$M$101,10),"")</f>
        <v/>
      </c>
      <c r="AB41" s="257"/>
      <c r="AC41" s="258" t="str">
        <f>IF(C41&gt;0,VLOOKUP(C41,基礎データ!$C$32:$M$101,11),"")</f>
        <v/>
      </c>
      <c r="AD41" s="258"/>
      <c r="AE41" s="277"/>
      <c r="AF41" s="277"/>
      <c r="AG41" s="277"/>
      <c r="AH41" s="277"/>
      <c r="AI41" s="277"/>
      <c r="AJ41" s="277"/>
      <c r="AK41" s="277"/>
      <c r="AL41" s="277"/>
      <c r="AM41" s="277"/>
    </row>
    <row r="42" spans="1:39" s="24" customFormat="1" ht="16.5" customHeight="1" x14ac:dyDescent="0.15">
      <c r="A42" s="104" t="str">
        <f>基礎データ!C50&amp;" 　"&amp;基礎データ!D50&amp;基礎データ!E50</f>
        <v>19 　</v>
      </c>
      <c r="C42" s="56"/>
      <c r="D42" s="25">
        <v>19</v>
      </c>
      <c r="E42" s="247">
        <v>10</v>
      </c>
      <c r="F42" s="36" t="s">
        <v>6</v>
      </c>
      <c r="G42" s="49"/>
      <c r="H42" s="271" t="str">
        <f>IF(C42&gt;0,VLOOKUP(C42,基礎データ!$C$32:$M$101,2),"")</f>
        <v/>
      </c>
      <c r="I42" s="153"/>
      <c r="J42" s="153"/>
      <c r="K42" s="271" t="str">
        <f>IF(C42&gt;0,VLOOKUP(C42,基礎データ!$C$32:$M$101,3),"")</f>
        <v/>
      </c>
      <c r="L42" s="153"/>
      <c r="M42" s="153"/>
      <c r="N42" s="271" t="str">
        <f>IF(C42&gt;0,VLOOKUP(C42,基礎データ!$C$32:$M$101,4),"")</f>
        <v/>
      </c>
      <c r="O42" s="153"/>
      <c r="P42" s="153"/>
      <c r="Q42" s="271" t="str">
        <f>IF(C42&gt;0,VLOOKUP(C42,基礎データ!$C$32:$M$101,5),"")</f>
        <v/>
      </c>
      <c r="R42" s="153"/>
      <c r="S42" s="153"/>
      <c r="T42" s="52"/>
      <c r="U42" s="87"/>
      <c r="V42" s="37" t="str">
        <f>IF(C42&gt;0,VLOOKUP(C42,基礎データ!$C$32:$M$101,9),"")</f>
        <v/>
      </c>
      <c r="W42" s="191" t="str">
        <f>IF(C42&gt;0,VLOOKUP(C42,基礎データ!$C$32:$M$101,6)&amp;"."&amp;VLOOKUP(C42,基礎データ!$C$32:$M$101,7)&amp;"."&amp;VLOOKUP(C42,基礎データ!$C$32:$M$101,8,),"")</f>
        <v/>
      </c>
      <c r="X42" s="191"/>
      <c r="Y42" s="191"/>
      <c r="Z42" s="191"/>
      <c r="AA42" s="191" t="str">
        <f>IF(C42&gt;0,VLOOKUP(C42,基礎データ!$C$32:$M$101,10),"")</f>
        <v/>
      </c>
      <c r="AB42" s="191"/>
      <c r="AC42" s="248" t="str">
        <f>IF(C42&gt;0,VLOOKUP(C42,基礎データ!$C$32:$M$101,11),"")</f>
        <v/>
      </c>
      <c r="AD42" s="248"/>
      <c r="AE42" s="272"/>
      <c r="AF42" s="272"/>
      <c r="AG42" s="272"/>
      <c r="AH42" s="272"/>
      <c r="AI42" s="272"/>
      <c r="AJ42" s="272"/>
      <c r="AK42" s="272"/>
      <c r="AL42" s="272"/>
      <c r="AM42" s="272"/>
    </row>
    <row r="43" spans="1:39" s="24" customFormat="1" ht="16.5" customHeight="1" x14ac:dyDescent="0.15">
      <c r="A43" s="104" t="str">
        <f>基礎データ!C51&amp;" 　"&amp;基礎データ!D51&amp;基礎データ!E51</f>
        <v>20 　</v>
      </c>
      <c r="C43" s="56"/>
      <c r="D43" s="25">
        <v>20</v>
      </c>
      <c r="E43" s="247"/>
      <c r="F43" s="38" t="s">
        <v>82</v>
      </c>
      <c r="G43" s="50"/>
      <c r="H43" s="273" t="str">
        <f>IF(C43&gt;0,VLOOKUP(C43,基礎データ!$C$32:$M$101,2),"")</f>
        <v/>
      </c>
      <c r="I43" s="274"/>
      <c r="J43" s="274"/>
      <c r="K43" s="273" t="str">
        <f>IF(C43&gt;0,VLOOKUP(C43,基礎データ!$C$32:$M$101,3),"")</f>
        <v/>
      </c>
      <c r="L43" s="274"/>
      <c r="M43" s="274"/>
      <c r="N43" s="273" t="str">
        <f>IF(C43&gt;0,VLOOKUP(C43,基礎データ!$C$32:$M$101,4),"")</f>
        <v/>
      </c>
      <c r="O43" s="274"/>
      <c r="P43" s="274"/>
      <c r="Q43" s="273" t="str">
        <f>IF(C43&gt;0,VLOOKUP(C43,基礎データ!$C$32:$M$101,5),"")</f>
        <v/>
      </c>
      <c r="R43" s="274"/>
      <c r="S43" s="274"/>
      <c r="T43" s="53"/>
      <c r="U43" s="86"/>
      <c r="V43" s="39" t="str">
        <f>IF(C43&gt;0,VLOOKUP(C43,基礎データ!$C$32:$M$101,9),"")</f>
        <v/>
      </c>
      <c r="W43" s="254" t="str">
        <f>IF(C43&gt;0,VLOOKUP(C43,基礎データ!$C$32:$M$101,6)&amp;"."&amp;VLOOKUP(C43,基礎データ!$C$32:$M$101,7)&amp;"."&amp;VLOOKUP(C43,基礎データ!$C$32:$M$101,8,),"")</f>
        <v/>
      </c>
      <c r="X43" s="254"/>
      <c r="Y43" s="254"/>
      <c r="Z43" s="254"/>
      <c r="AA43" s="257" t="str">
        <f>IF(C43&gt;0,VLOOKUP(C43,基礎データ!$C$32:$M$101,10),"")</f>
        <v/>
      </c>
      <c r="AB43" s="257"/>
      <c r="AC43" s="258" t="str">
        <f>IF(C43&gt;0,VLOOKUP(C43,基礎データ!$C$32:$M$101,11),"")</f>
        <v/>
      </c>
      <c r="AD43" s="258"/>
      <c r="AE43" s="277"/>
      <c r="AF43" s="277"/>
      <c r="AG43" s="277"/>
      <c r="AH43" s="277"/>
      <c r="AI43" s="277"/>
      <c r="AJ43" s="277"/>
      <c r="AK43" s="277"/>
      <c r="AL43" s="277"/>
      <c r="AM43" s="277"/>
    </row>
    <row r="44" spans="1:39" s="24" customFormat="1" ht="16.5" customHeight="1" x14ac:dyDescent="0.15">
      <c r="A44" s="104" t="str">
        <f>基礎データ!C52&amp;" 　"&amp;基礎データ!D52&amp;基礎データ!E52</f>
        <v>21 　</v>
      </c>
      <c r="C44" s="56"/>
      <c r="D44" s="25">
        <v>21</v>
      </c>
      <c r="E44" s="247">
        <v>11</v>
      </c>
      <c r="F44" s="36" t="s">
        <v>6</v>
      </c>
      <c r="G44" s="49"/>
      <c r="H44" s="271" t="str">
        <f>IF(C44&gt;0,VLOOKUP(C44,基礎データ!$C$32:$M$101,2),"")</f>
        <v/>
      </c>
      <c r="I44" s="153"/>
      <c r="J44" s="153"/>
      <c r="K44" s="271" t="str">
        <f>IF(C44&gt;0,VLOOKUP(C44,基礎データ!$C$32:$M$101,3),"")</f>
        <v/>
      </c>
      <c r="L44" s="153"/>
      <c r="M44" s="153"/>
      <c r="N44" s="271" t="str">
        <f>IF(C44&gt;0,VLOOKUP(C44,基礎データ!$C$32:$M$101,4),"")</f>
        <v/>
      </c>
      <c r="O44" s="153"/>
      <c r="P44" s="153"/>
      <c r="Q44" s="271" t="str">
        <f>IF(C44&gt;0,VLOOKUP(C44,基礎データ!$C$32:$M$101,5),"")</f>
        <v/>
      </c>
      <c r="R44" s="153"/>
      <c r="S44" s="153"/>
      <c r="T44" s="52"/>
      <c r="U44" s="87"/>
      <c r="V44" s="37" t="str">
        <f>IF(C44&gt;0,VLOOKUP(C44,基礎データ!$C$32:$M$101,9),"")</f>
        <v/>
      </c>
      <c r="W44" s="191" t="str">
        <f>IF(C44&gt;0,VLOOKUP(C44,基礎データ!$C$32:$M$101,6)&amp;"."&amp;VLOOKUP(C44,基礎データ!$C$32:$M$101,7)&amp;"."&amp;VLOOKUP(C44,基礎データ!$C$32:$M$101,8,),"")</f>
        <v/>
      </c>
      <c r="X44" s="191"/>
      <c r="Y44" s="191"/>
      <c r="Z44" s="191"/>
      <c r="AA44" s="191" t="str">
        <f>IF(C44&gt;0,VLOOKUP(C44,基礎データ!$C$32:$M$101,10),"")</f>
        <v/>
      </c>
      <c r="AB44" s="191"/>
      <c r="AC44" s="248" t="str">
        <f>IF(C44&gt;0,VLOOKUP(C44,基礎データ!$C$32:$M$101,11),"")</f>
        <v/>
      </c>
      <c r="AD44" s="248"/>
      <c r="AE44" s="272"/>
      <c r="AF44" s="272"/>
      <c r="AG44" s="272"/>
      <c r="AH44" s="272"/>
      <c r="AI44" s="272"/>
      <c r="AJ44" s="272"/>
      <c r="AK44" s="272"/>
      <c r="AL44" s="272"/>
      <c r="AM44" s="272"/>
    </row>
    <row r="45" spans="1:39" s="24" customFormat="1" ht="16.5" customHeight="1" x14ac:dyDescent="0.15">
      <c r="A45" s="104" t="str">
        <f>基礎データ!C53&amp;" 　"&amp;基礎データ!D53&amp;基礎データ!E53</f>
        <v>22 　</v>
      </c>
      <c r="C45" s="56"/>
      <c r="D45" s="25">
        <v>22</v>
      </c>
      <c r="E45" s="247"/>
      <c r="F45" s="38" t="s">
        <v>82</v>
      </c>
      <c r="G45" s="50"/>
      <c r="H45" s="273" t="str">
        <f>IF(C45&gt;0,VLOOKUP(C45,基礎データ!$C$32:$M$101,2),"")</f>
        <v/>
      </c>
      <c r="I45" s="274"/>
      <c r="J45" s="274"/>
      <c r="K45" s="273" t="str">
        <f>IF(C45&gt;0,VLOOKUP(C45,基礎データ!$C$32:$M$101,3),"")</f>
        <v/>
      </c>
      <c r="L45" s="274"/>
      <c r="M45" s="274"/>
      <c r="N45" s="273" t="str">
        <f>IF(C45&gt;0,VLOOKUP(C45,基礎データ!$C$32:$M$101,4),"")</f>
        <v/>
      </c>
      <c r="O45" s="274"/>
      <c r="P45" s="274"/>
      <c r="Q45" s="273" t="str">
        <f>IF(C45&gt;0,VLOOKUP(C45,基礎データ!$C$32:$M$101,5),"")</f>
        <v/>
      </c>
      <c r="R45" s="274"/>
      <c r="S45" s="274"/>
      <c r="T45" s="53"/>
      <c r="U45" s="86"/>
      <c r="V45" s="39" t="str">
        <f>IF(C45&gt;0,VLOOKUP(C45,基礎データ!$C$32:$M$101,9),"")</f>
        <v/>
      </c>
      <c r="W45" s="254" t="str">
        <f>IF(C45&gt;0,VLOOKUP(C45,基礎データ!$C$32:$M$101,6)&amp;"."&amp;VLOOKUP(C45,基礎データ!$C$32:$M$101,7)&amp;"."&amp;VLOOKUP(C45,基礎データ!$C$32:$M$101,8,),"")</f>
        <v/>
      </c>
      <c r="X45" s="254"/>
      <c r="Y45" s="254"/>
      <c r="Z45" s="254"/>
      <c r="AA45" s="257" t="str">
        <f>IF(C45&gt;0,VLOOKUP(C45,基礎データ!$C$32:$M$101,10),"")</f>
        <v/>
      </c>
      <c r="AB45" s="257"/>
      <c r="AC45" s="258" t="str">
        <f>IF(C45&gt;0,VLOOKUP(C45,基礎データ!$C$32:$M$101,11),"")</f>
        <v/>
      </c>
      <c r="AD45" s="258"/>
      <c r="AE45" s="277"/>
      <c r="AF45" s="277"/>
      <c r="AG45" s="277"/>
      <c r="AH45" s="277"/>
      <c r="AI45" s="277"/>
      <c r="AJ45" s="277"/>
      <c r="AK45" s="277"/>
      <c r="AL45" s="277"/>
      <c r="AM45" s="277"/>
    </row>
    <row r="46" spans="1:39" s="24" customFormat="1" ht="16.5" customHeight="1" x14ac:dyDescent="0.15">
      <c r="A46" s="104" t="str">
        <f>基礎データ!C54&amp;" 　"&amp;基礎データ!D54&amp;基礎データ!E54</f>
        <v>23 　</v>
      </c>
      <c r="C46" s="56"/>
      <c r="D46" s="25">
        <v>23</v>
      </c>
      <c r="E46" s="247">
        <v>12</v>
      </c>
      <c r="F46" s="36" t="s">
        <v>6</v>
      </c>
      <c r="G46" s="49"/>
      <c r="H46" s="271" t="str">
        <f>IF(C46&gt;0,VLOOKUP(C46,基礎データ!$C$32:$M$101,2),"")</f>
        <v/>
      </c>
      <c r="I46" s="153"/>
      <c r="J46" s="153"/>
      <c r="K46" s="271" t="str">
        <f>IF(C46&gt;0,VLOOKUP(C46,基礎データ!$C$32:$M$101,3),"")</f>
        <v/>
      </c>
      <c r="L46" s="153"/>
      <c r="M46" s="153"/>
      <c r="N46" s="271" t="str">
        <f>IF(C46&gt;0,VLOOKUP(C46,基礎データ!$C$32:$M$101,4),"")</f>
        <v/>
      </c>
      <c r="O46" s="153"/>
      <c r="P46" s="153"/>
      <c r="Q46" s="271" t="str">
        <f>IF(C46&gt;0,VLOOKUP(C46,基礎データ!$C$32:$M$101,5),"")</f>
        <v/>
      </c>
      <c r="R46" s="153"/>
      <c r="S46" s="153"/>
      <c r="T46" s="52"/>
      <c r="U46" s="87"/>
      <c r="V46" s="37" t="str">
        <f>IF(C46&gt;0,VLOOKUP(C46,基礎データ!$C$32:$M$101,9),"")</f>
        <v/>
      </c>
      <c r="W46" s="191" t="str">
        <f>IF(C46&gt;0,VLOOKUP(C46,基礎データ!$C$32:$M$101,6)&amp;"."&amp;VLOOKUP(C46,基礎データ!$C$32:$M$101,7)&amp;"."&amp;VLOOKUP(C46,基礎データ!$C$32:$M$101,8,),"")</f>
        <v/>
      </c>
      <c r="X46" s="191"/>
      <c r="Y46" s="191"/>
      <c r="Z46" s="191"/>
      <c r="AA46" s="191" t="str">
        <f>IF(C46&gt;0,VLOOKUP(C46,基礎データ!$C$32:$M$101,10),"")</f>
        <v/>
      </c>
      <c r="AB46" s="191"/>
      <c r="AC46" s="248" t="str">
        <f>IF(C46&gt;0,VLOOKUP(C46,基礎データ!$C$32:$M$101,11),"")</f>
        <v/>
      </c>
      <c r="AD46" s="248"/>
      <c r="AE46" s="272"/>
      <c r="AF46" s="272"/>
      <c r="AG46" s="272"/>
      <c r="AH46" s="272"/>
      <c r="AI46" s="272"/>
      <c r="AJ46" s="272"/>
      <c r="AK46" s="272"/>
      <c r="AL46" s="272"/>
      <c r="AM46" s="272"/>
    </row>
    <row r="47" spans="1:39" s="24" customFormat="1" ht="16.5" customHeight="1" x14ac:dyDescent="0.15">
      <c r="A47" s="104" t="str">
        <f>基礎データ!C55&amp;" 　"&amp;基礎データ!D55&amp;基礎データ!E55</f>
        <v>24 　</v>
      </c>
      <c r="C47" s="56"/>
      <c r="D47" s="25">
        <v>24</v>
      </c>
      <c r="E47" s="247"/>
      <c r="F47" s="38" t="s">
        <v>82</v>
      </c>
      <c r="G47" s="50"/>
      <c r="H47" s="273" t="str">
        <f>IF(C47&gt;0,VLOOKUP(C47,基礎データ!$C$32:$M$101,2),"")</f>
        <v/>
      </c>
      <c r="I47" s="274"/>
      <c r="J47" s="274"/>
      <c r="K47" s="273" t="str">
        <f>IF(C47&gt;0,VLOOKUP(C47,基礎データ!$C$32:$M$101,3),"")</f>
        <v/>
      </c>
      <c r="L47" s="274"/>
      <c r="M47" s="274"/>
      <c r="N47" s="273" t="str">
        <f>IF(C47&gt;0,VLOOKUP(C47,基礎データ!$C$32:$M$101,4),"")</f>
        <v/>
      </c>
      <c r="O47" s="274"/>
      <c r="P47" s="274"/>
      <c r="Q47" s="273" t="str">
        <f>IF(C47&gt;0,VLOOKUP(C47,基礎データ!$C$32:$M$101,5),"")</f>
        <v/>
      </c>
      <c r="R47" s="274"/>
      <c r="S47" s="274"/>
      <c r="T47" s="53"/>
      <c r="U47" s="86"/>
      <c r="V47" s="39" t="str">
        <f>IF(C47&gt;0,VLOOKUP(C47,基礎データ!$C$32:$M$101,9),"")</f>
        <v/>
      </c>
      <c r="W47" s="254" t="str">
        <f>IF(C47&gt;0,VLOOKUP(C47,基礎データ!$C$32:$M$101,6)&amp;"."&amp;VLOOKUP(C47,基礎データ!$C$32:$M$101,7)&amp;"."&amp;VLOOKUP(C47,基礎データ!$C$32:$M$101,8,),"")</f>
        <v/>
      </c>
      <c r="X47" s="254"/>
      <c r="Y47" s="254"/>
      <c r="Z47" s="254"/>
      <c r="AA47" s="257" t="str">
        <f>IF(C47&gt;0,VLOOKUP(C47,基礎データ!$C$32:$M$101,10),"")</f>
        <v/>
      </c>
      <c r="AB47" s="257"/>
      <c r="AC47" s="258" t="str">
        <f>IF(C47&gt;0,VLOOKUP(C47,基礎データ!$C$32:$M$101,11),"")</f>
        <v/>
      </c>
      <c r="AD47" s="258"/>
      <c r="AE47" s="277"/>
      <c r="AF47" s="277"/>
      <c r="AG47" s="277"/>
      <c r="AH47" s="277"/>
      <c r="AI47" s="277"/>
      <c r="AJ47" s="277"/>
      <c r="AK47" s="277"/>
      <c r="AL47" s="277"/>
      <c r="AM47" s="277"/>
    </row>
    <row r="48" spans="1:39" s="24" customFormat="1" ht="16.5" customHeight="1" x14ac:dyDescent="0.15">
      <c r="A48" s="104" t="str">
        <f>基礎データ!C56&amp;" 　"&amp;基礎データ!D56&amp;基礎データ!E56</f>
        <v>25 　</v>
      </c>
      <c r="C48" s="56"/>
      <c r="D48" s="25">
        <v>25</v>
      </c>
      <c r="E48" s="247">
        <v>13</v>
      </c>
      <c r="F48" s="36" t="s">
        <v>6</v>
      </c>
      <c r="G48" s="49"/>
      <c r="H48" s="271" t="str">
        <f>IF(C48&gt;0,VLOOKUP(C48,基礎データ!$C$32:$M$101,2),"")</f>
        <v/>
      </c>
      <c r="I48" s="153"/>
      <c r="J48" s="153"/>
      <c r="K48" s="271" t="str">
        <f>IF(C48&gt;0,VLOOKUP(C48,基礎データ!$C$32:$M$101,3),"")</f>
        <v/>
      </c>
      <c r="L48" s="153"/>
      <c r="M48" s="153"/>
      <c r="N48" s="271" t="str">
        <f>IF(C48&gt;0,VLOOKUP(C48,基礎データ!$C$32:$M$101,4),"")</f>
        <v/>
      </c>
      <c r="O48" s="153"/>
      <c r="P48" s="153"/>
      <c r="Q48" s="271" t="str">
        <f>IF(C48&gt;0,VLOOKUP(C48,基礎データ!$C$32:$M$101,5),"")</f>
        <v/>
      </c>
      <c r="R48" s="153"/>
      <c r="S48" s="153"/>
      <c r="T48" s="52"/>
      <c r="U48" s="87"/>
      <c r="V48" s="37" t="str">
        <f>IF(C48&gt;0,VLOOKUP(C48,基礎データ!$C$32:$M$101,9),"")</f>
        <v/>
      </c>
      <c r="W48" s="191" t="str">
        <f>IF(C48&gt;0,VLOOKUP(C48,基礎データ!$C$32:$M$101,6)&amp;"."&amp;VLOOKUP(C48,基礎データ!$C$32:$M$101,7)&amp;"."&amp;VLOOKUP(C48,基礎データ!$C$32:$M$101,8,),"")</f>
        <v/>
      </c>
      <c r="X48" s="191"/>
      <c r="Y48" s="191"/>
      <c r="Z48" s="191"/>
      <c r="AA48" s="191" t="str">
        <f>IF(C48&gt;0,VLOOKUP(C48,基礎データ!$C$32:$M$101,10),"")</f>
        <v/>
      </c>
      <c r="AB48" s="191"/>
      <c r="AC48" s="248" t="str">
        <f>IF(C48&gt;0,VLOOKUP(C48,基礎データ!$C$32:$M$101,11),"")</f>
        <v/>
      </c>
      <c r="AD48" s="248"/>
      <c r="AE48" s="272"/>
      <c r="AF48" s="272"/>
      <c r="AG48" s="272"/>
      <c r="AH48" s="272"/>
      <c r="AI48" s="272"/>
      <c r="AJ48" s="272"/>
      <c r="AK48" s="272"/>
      <c r="AL48" s="272"/>
      <c r="AM48" s="272"/>
    </row>
    <row r="49" spans="1:39" s="24" customFormat="1" ht="16.5" customHeight="1" x14ac:dyDescent="0.15">
      <c r="A49" s="104" t="str">
        <f>基礎データ!C57&amp;" 　"&amp;基礎データ!D57&amp;基礎データ!E57</f>
        <v>26 　</v>
      </c>
      <c r="C49" s="56"/>
      <c r="D49" s="25">
        <v>26</v>
      </c>
      <c r="E49" s="247"/>
      <c r="F49" s="38" t="s">
        <v>82</v>
      </c>
      <c r="G49" s="50"/>
      <c r="H49" s="273" t="str">
        <f>IF(C49&gt;0,VLOOKUP(C49,基礎データ!$C$32:$M$101,2),"")</f>
        <v/>
      </c>
      <c r="I49" s="274"/>
      <c r="J49" s="274"/>
      <c r="K49" s="273" t="str">
        <f>IF(C49&gt;0,VLOOKUP(C49,基礎データ!$C$32:$M$101,3),"")</f>
        <v/>
      </c>
      <c r="L49" s="274"/>
      <c r="M49" s="274"/>
      <c r="N49" s="273" t="str">
        <f>IF(C49&gt;0,VLOOKUP(C49,基礎データ!$C$32:$M$101,4),"")</f>
        <v/>
      </c>
      <c r="O49" s="274"/>
      <c r="P49" s="274"/>
      <c r="Q49" s="273" t="str">
        <f>IF(C49&gt;0,VLOOKUP(C49,基礎データ!$C$32:$M$101,5),"")</f>
        <v/>
      </c>
      <c r="R49" s="274"/>
      <c r="S49" s="274"/>
      <c r="T49" s="53"/>
      <c r="U49" s="86"/>
      <c r="V49" s="39" t="str">
        <f>IF(C49&gt;0,VLOOKUP(C49,基礎データ!$C$32:$M$101,9),"")</f>
        <v/>
      </c>
      <c r="W49" s="254" t="str">
        <f>IF(C49&gt;0,VLOOKUP(C49,基礎データ!$C$32:$M$101,6)&amp;"."&amp;VLOOKUP(C49,基礎データ!$C$32:$M$101,7)&amp;"."&amp;VLOOKUP(C49,基礎データ!$C$32:$M$101,8,),"")</f>
        <v/>
      </c>
      <c r="X49" s="254"/>
      <c r="Y49" s="254"/>
      <c r="Z49" s="254"/>
      <c r="AA49" s="257" t="str">
        <f>IF(C49&gt;0,VLOOKUP(C49,基礎データ!$C$32:$M$101,10),"")</f>
        <v/>
      </c>
      <c r="AB49" s="257"/>
      <c r="AC49" s="258" t="str">
        <f>IF(C49&gt;0,VLOOKUP(C49,基礎データ!$C$32:$M$101,11),"")</f>
        <v/>
      </c>
      <c r="AD49" s="258"/>
      <c r="AE49" s="277"/>
      <c r="AF49" s="277"/>
      <c r="AG49" s="277"/>
      <c r="AH49" s="277"/>
      <c r="AI49" s="277"/>
      <c r="AJ49" s="277"/>
      <c r="AK49" s="277"/>
      <c r="AL49" s="277"/>
      <c r="AM49" s="277"/>
    </row>
    <row r="50" spans="1:39" s="24" customFormat="1" ht="16.5" customHeight="1" x14ac:dyDescent="0.15">
      <c r="A50" s="104" t="str">
        <f>基礎データ!C58&amp;" 　"&amp;基礎データ!D58&amp;基礎データ!E58</f>
        <v>27 　</v>
      </c>
      <c r="C50" s="56"/>
      <c r="D50" s="25">
        <v>27</v>
      </c>
      <c r="E50" s="247">
        <v>14</v>
      </c>
      <c r="F50" s="36" t="s">
        <v>6</v>
      </c>
      <c r="G50" s="49"/>
      <c r="H50" s="271" t="str">
        <f>IF(C50&gt;0,VLOOKUP(C50,基礎データ!$C$32:$M$101,2),"")</f>
        <v/>
      </c>
      <c r="I50" s="153"/>
      <c r="J50" s="153"/>
      <c r="K50" s="271" t="str">
        <f>IF(C50&gt;0,VLOOKUP(C50,基礎データ!$C$32:$M$101,3),"")</f>
        <v/>
      </c>
      <c r="L50" s="153"/>
      <c r="M50" s="153"/>
      <c r="N50" s="271" t="str">
        <f>IF(C50&gt;0,VLOOKUP(C50,基礎データ!$C$32:$M$101,4),"")</f>
        <v/>
      </c>
      <c r="O50" s="153"/>
      <c r="P50" s="153"/>
      <c r="Q50" s="271" t="str">
        <f>IF(C50&gt;0,VLOOKUP(C50,基礎データ!$C$32:$M$101,5),"")</f>
        <v/>
      </c>
      <c r="R50" s="153"/>
      <c r="S50" s="153"/>
      <c r="T50" s="52"/>
      <c r="U50" s="87"/>
      <c r="V50" s="37" t="str">
        <f>IF(C50&gt;0,VLOOKUP(C50,基礎データ!$C$32:$M$101,9),"")</f>
        <v/>
      </c>
      <c r="W50" s="191" t="str">
        <f>IF(C50&gt;0,VLOOKUP(C50,基礎データ!$C$32:$M$101,6)&amp;"."&amp;VLOOKUP(C50,基礎データ!$C$32:$M$101,7)&amp;"."&amp;VLOOKUP(C50,基礎データ!$C$32:$M$101,8,),"")</f>
        <v/>
      </c>
      <c r="X50" s="191"/>
      <c r="Y50" s="191"/>
      <c r="Z50" s="191"/>
      <c r="AA50" s="191" t="str">
        <f>IF(C50&gt;0,VLOOKUP(C50,基礎データ!$C$32:$M$101,10),"")</f>
        <v/>
      </c>
      <c r="AB50" s="191"/>
      <c r="AC50" s="248" t="str">
        <f>IF(C50&gt;0,VLOOKUP(C50,基礎データ!$C$32:$M$101,11),"")</f>
        <v/>
      </c>
      <c r="AD50" s="248"/>
      <c r="AE50" s="272"/>
      <c r="AF50" s="272"/>
      <c r="AG50" s="272"/>
      <c r="AH50" s="272"/>
      <c r="AI50" s="272"/>
      <c r="AJ50" s="272"/>
      <c r="AK50" s="272"/>
      <c r="AL50" s="272"/>
      <c r="AM50" s="272"/>
    </row>
    <row r="51" spans="1:39" s="24" customFormat="1" ht="16.5" customHeight="1" x14ac:dyDescent="0.15">
      <c r="A51" s="104" t="str">
        <f>基礎データ!C59&amp;" 　"&amp;基礎データ!D59&amp;基礎データ!E59</f>
        <v>28 　</v>
      </c>
      <c r="C51" s="56"/>
      <c r="D51" s="25">
        <v>28</v>
      </c>
      <c r="E51" s="247"/>
      <c r="F51" s="38" t="s">
        <v>82</v>
      </c>
      <c r="G51" s="50"/>
      <c r="H51" s="273" t="str">
        <f>IF(C51&gt;0,VLOOKUP(C51,基礎データ!$C$32:$M$101,2),"")</f>
        <v/>
      </c>
      <c r="I51" s="274"/>
      <c r="J51" s="274"/>
      <c r="K51" s="273" t="str">
        <f>IF(C51&gt;0,VLOOKUP(C51,基礎データ!$C$32:$M$101,3),"")</f>
        <v/>
      </c>
      <c r="L51" s="274"/>
      <c r="M51" s="274"/>
      <c r="N51" s="273" t="str">
        <f>IF(C51&gt;0,VLOOKUP(C51,基礎データ!$C$32:$M$101,4),"")</f>
        <v/>
      </c>
      <c r="O51" s="274"/>
      <c r="P51" s="274"/>
      <c r="Q51" s="273" t="str">
        <f>IF(C51&gt;0,VLOOKUP(C51,基礎データ!$C$32:$M$101,5),"")</f>
        <v/>
      </c>
      <c r="R51" s="274"/>
      <c r="S51" s="274"/>
      <c r="T51" s="53"/>
      <c r="U51" s="86"/>
      <c r="V51" s="39" t="str">
        <f>IF(C51&gt;0,VLOOKUP(C51,基礎データ!$C$32:$M$101,9),"")</f>
        <v/>
      </c>
      <c r="W51" s="254" t="str">
        <f>IF(C51&gt;0,VLOOKUP(C51,基礎データ!$C$32:$M$101,6)&amp;"."&amp;VLOOKUP(C51,基礎データ!$C$32:$M$101,7)&amp;"."&amp;VLOOKUP(C51,基礎データ!$C$32:$M$101,8,),"")</f>
        <v/>
      </c>
      <c r="X51" s="254"/>
      <c r="Y51" s="254"/>
      <c r="Z51" s="254"/>
      <c r="AA51" s="257" t="str">
        <f>IF(C51&gt;0,VLOOKUP(C51,基礎データ!$C$32:$M$101,10),"")</f>
        <v/>
      </c>
      <c r="AB51" s="257"/>
      <c r="AC51" s="258" t="str">
        <f>IF(C51&gt;0,VLOOKUP(C51,基礎データ!$C$32:$M$101,11),"")</f>
        <v/>
      </c>
      <c r="AD51" s="258"/>
      <c r="AE51" s="277"/>
      <c r="AF51" s="277"/>
      <c r="AG51" s="277"/>
      <c r="AH51" s="277"/>
      <c r="AI51" s="277"/>
      <c r="AJ51" s="277"/>
      <c r="AK51" s="277"/>
      <c r="AL51" s="277"/>
      <c r="AM51" s="277"/>
    </row>
    <row r="52" spans="1:39" s="24" customFormat="1" ht="16.5" customHeight="1" x14ac:dyDescent="0.15">
      <c r="A52" s="104" t="str">
        <f>基礎データ!C60&amp;" 　"&amp;基礎データ!D60&amp;基礎データ!E60</f>
        <v>29 　</v>
      </c>
      <c r="C52" s="56"/>
      <c r="D52" s="25">
        <v>29</v>
      </c>
      <c r="E52" s="247">
        <v>15</v>
      </c>
      <c r="F52" s="36" t="s">
        <v>6</v>
      </c>
      <c r="G52" s="49"/>
      <c r="H52" s="271" t="str">
        <f>IF(C52&gt;0,VLOOKUP(C52,基礎データ!$C$32:$M$101,2),"")</f>
        <v/>
      </c>
      <c r="I52" s="153"/>
      <c r="J52" s="153"/>
      <c r="K52" s="271" t="str">
        <f>IF(C52&gt;0,VLOOKUP(C52,基礎データ!$C$32:$M$101,3),"")</f>
        <v/>
      </c>
      <c r="L52" s="153"/>
      <c r="M52" s="153"/>
      <c r="N52" s="271" t="str">
        <f>IF(C52&gt;0,VLOOKUP(C52,基礎データ!$C$32:$M$101,4),"")</f>
        <v/>
      </c>
      <c r="O52" s="153"/>
      <c r="P52" s="153"/>
      <c r="Q52" s="271" t="str">
        <f>IF(C52&gt;0,VLOOKUP(C52,基礎データ!$C$32:$M$101,5),"")</f>
        <v/>
      </c>
      <c r="R52" s="153"/>
      <c r="S52" s="153"/>
      <c r="T52" s="52"/>
      <c r="U52" s="87"/>
      <c r="V52" s="37" t="str">
        <f>IF(C52&gt;0,VLOOKUP(C52,基礎データ!$C$32:$M$101,9),"")</f>
        <v/>
      </c>
      <c r="W52" s="191" t="str">
        <f>IF(C52&gt;0,VLOOKUP(C52,基礎データ!$C$32:$M$101,6)&amp;"."&amp;VLOOKUP(C52,基礎データ!$C$32:$M$101,7)&amp;"."&amp;VLOOKUP(C52,基礎データ!$C$32:$M$101,8,),"")</f>
        <v/>
      </c>
      <c r="X52" s="191"/>
      <c r="Y52" s="191"/>
      <c r="Z52" s="191"/>
      <c r="AA52" s="191" t="str">
        <f>IF(C52&gt;0,VLOOKUP(C52,基礎データ!$C$32:$M$101,10),"")</f>
        <v/>
      </c>
      <c r="AB52" s="191"/>
      <c r="AC52" s="248" t="str">
        <f>IF(C52&gt;0,VLOOKUP(C52,基礎データ!$C$32:$M$101,11),"")</f>
        <v/>
      </c>
      <c r="AD52" s="248"/>
      <c r="AE52" s="272"/>
      <c r="AF52" s="272"/>
      <c r="AG52" s="272"/>
      <c r="AH52" s="272"/>
      <c r="AI52" s="272"/>
      <c r="AJ52" s="272"/>
      <c r="AK52" s="272"/>
      <c r="AL52" s="272"/>
      <c r="AM52" s="272"/>
    </row>
    <row r="53" spans="1:39" ht="16.5" customHeight="1" x14ac:dyDescent="0.15">
      <c r="A53" s="104" t="str">
        <f>基礎データ!C61&amp;" 　"&amp;基礎データ!D61&amp;基礎データ!E61</f>
        <v>30 　</v>
      </c>
      <c r="C53" s="56"/>
      <c r="D53" s="25">
        <v>30</v>
      </c>
      <c r="E53" s="247"/>
      <c r="F53" s="38" t="s">
        <v>82</v>
      </c>
      <c r="G53" s="50"/>
      <c r="H53" s="273" t="str">
        <f>IF(C53&gt;0,VLOOKUP(C53,基礎データ!$C$32:$M$101,2),"")</f>
        <v/>
      </c>
      <c r="I53" s="274"/>
      <c r="J53" s="274"/>
      <c r="K53" s="273" t="str">
        <f>IF(C53&gt;0,VLOOKUP(C53,基礎データ!$C$32:$M$101,3),"")</f>
        <v/>
      </c>
      <c r="L53" s="274"/>
      <c r="M53" s="274"/>
      <c r="N53" s="273" t="str">
        <f>IF(C53&gt;0,VLOOKUP(C53,基礎データ!$C$32:$M$101,4),"")</f>
        <v/>
      </c>
      <c r="O53" s="274"/>
      <c r="P53" s="274"/>
      <c r="Q53" s="273" t="str">
        <f>IF(C53&gt;0,VLOOKUP(C53,基礎データ!$C$32:$M$101,5),"")</f>
        <v/>
      </c>
      <c r="R53" s="274"/>
      <c r="S53" s="274"/>
      <c r="T53" s="53"/>
      <c r="U53" s="86"/>
      <c r="V53" s="39" t="str">
        <f>IF(C53&gt;0,VLOOKUP(C53,基礎データ!$C$32:$M$101,9),"")</f>
        <v/>
      </c>
      <c r="W53" s="254" t="str">
        <f>IF(C53&gt;0,VLOOKUP(C53,基礎データ!$C$32:$M$101,6)&amp;"."&amp;VLOOKUP(C53,基礎データ!$C$32:$M$101,7)&amp;"."&amp;VLOOKUP(C53,基礎データ!$C$32:$M$101,8,),"")</f>
        <v/>
      </c>
      <c r="X53" s="254"/>
      <c r="Y53" s="254"/>
      <c r="Z53" s="254"/>
      <c r="AA53" s="257" t="str">
        <f>IF(C53&gt;0,VLOOKUP(C53,基礎データ!$C$32:$M$101,10),"")</f>
        <v/>
      </c>
      <c r="AB53" s="257"/>
      <c r="AC53" s="258" t="str">
        <f>IF(C53&gt;0,VLOOKUP(C53,基礎データ!$C$32:$M$101,11),"")</f>
        <v/>
      </c>
      <c r="AD53" s="258"/>
      <c r="AE53" s="277"/>
      <c r="AF53" s="277"/>
      <c r="AG53" s="277"/>
      <c r="AH53" s="277"/>
      <c r="AI53" s="277"/>
      <c r="AJ53" s="277"/>
      <c r="AK53" s="277"/>
      <c r="AL53" s="277"/>
      <c r="AM53" s="277"/>
    </row>
    <row r="54" spans="1:39" ht="16.5" customHeight="1" x14ac:dyDescent="0.15">
      <c r="A54" s="104" t="str">
        <f>基礎データ!C62&amp;" 　"&amp;基礎データ!D62&amp;基礎データ!E62</f>
        <v>31 　</v>
      </c>
      <c r="C54" s="56"/>
      <c r="D54" s="25">
        <v>31</v>
      </c>
      <c r="E54" s="247">
        <v>16</v>
      </c>
      <c r="F54" s="36" t="s">
        <v>6</v>
      </c>
      <c r="G54" s="49"/>
      <c r="H54" s="271" t="str">
        <f>IF(C54&gt;0,VLOOKUP(C54,基礎データ!$C$32:$M$101,2),"")</f>
        <v/>
      </c>
      <c r="I54" s="153"/>
      <c r="J54" s="153"/>
      <c r="K54" s="271" t="str">
        <f>IF(C54&gt;0,VLOOKUP(C54,基礎データ!$C$32:$M$101,3),"")</f>
        <v/>
      </c>
      <c r="L54" s="153"/>
      <c r="M54" s="153"/>
      <c r="N54" s="271" t="str">
        <f>IF(C54&gt;0,VLOOKUP(C54,基礎データ!$C$32:$M$101,4),"")</f>
        <v/>
      </c>
      <c r="O54" s="153"/>
      <c r="P54" s="153"/>
      <c r="Q54" s="271" t="str">
        <f>IF(C54&gt;0,VLOOKUP(C54,基礎データ!$C$32:$M$101,5),"")</f>
        <v/>
      </c>
      <c r="R54" s="153"/>
      <c r="S54" s="153"/>
      <c r="T54" s="52"/>
      <c r="U54" s="87"/>
      <c r="V54" s="37" t="str">
        <f>IF(C54&gt;0,VLOOKUP(C54,基礎データ!$C$32:$M$101,9),"")</f>
        <v/>
      </c>
      <c r="W54" s="191" t="str">
        <f>IF(C54&gt;0,VLOOKUP(C54,基礎データ!$C$32:$M$101,6)&amp;"."&amp;VLOOKUP(C54,基礎データ!$C$32:$M$101,7)&amp;"."&amp;VLOOKUP(C54,基礎データ!$C$32:$M$101,8,),"")</f>
        <v/>
      </c>
      <c r="X54" s="191"/>
      <c r="Y54" s="191"/>
      <c r="Z54" s="191"/>
      <c r="AA54" s="191" t="str">
        <f>IF(C54&gt;0,VLOOKUP(C54,基礎データ!$C$32:$M$101,10),"")</f>
        <v/>
      </c>
      <c r="AB54" s="191"/>
      <c r="AC54" s="248" t="str">
        <f>IF(C54&gt;0,VLOOKUP(C54,基礎データ!$C$32:$M$101,11),"")</f>
        <v/>
      </c>
      <c r="AD54" s="248"/>
      <c r="AE54" s="272"/>
      <c r="AF54" s="272"/>
      <c r="AG54" s="272"/>
      <c r="AH54" s="272"/>
      <c r="AI54" s="272"/>
      <c r="AJ54" s="272"/>
      <c r="AK54" s="272"/>
      <c r="AL54" s="272"/>
      <c r="AM54" s="272"/>
    </row>
    <row r="55" spans="1:39" ht="16.5" customHeight="1" x14ac:dyDescent="0.15">
      <c r="A55" s="104" t="str">
        <f>基礎データ!C63&amp;" 　"&amp;基礎データ!D63&amp;基礎データ!E63</f>
        <v>32 　</v>
      </c>
      <c r="C55" s="56"/>
      <c r="D55" s="25">
        <v>32</v>
      </c>
      <c r="E55" s="247"/>
      <c r="F55" s="38" t="s">
        <v>82</v>
      </c>
      <c r="G55" s="50"/>
      <c r="H55" s="273" t="str">
        <f>IF(C55&gt;0,VLOOKUP(C55,基礎データ!$C$32:$M$101,2),"")</f>
        <v/>
      </c>
      <c r="I55" s="274"/>
      <c r="J55" s="274"/>
      <c r="K55" s="273" t="str">
        <f>IF(C55&gt;0,VLOOKUP(C55,基礎データ!$C$32:$M$101,3),"")</f>
        <v/>
      </c>
      <c r="L55" s="274"/>
      <c r="M55" s="274"/>
      <c r="N55" s="273" t="str">
        <f>IF(C55&gt;0,VLOOKUP(C55,基礎データ!$C$32:$M$101,4),"")</f>
        <v/>
      </c>
      <c r="O55" s="274"/>
      <c r="P55" s="274"/>
      <c r="Q55" s="273" t="str">
        <f>IF(C55&gt;0,VLOOKUP(C55,基礎データ!$C$32:$M$101,5),"")</f>
        <v/>
      </c>
      <c r="R55" s="274"/>
      <c r="S55" s="274"/>
      <c r="T55" s="53"/>
      <c r="U55" s="86"/>
      <c r="V55" s="39" t="str">
        <f>IF(C55&gt;0,VLOOKUP(C55,基礎データ!$C$32:$M$101,9),"")</f>
        <v/>
      </c>
      <c r="W55" s="254" t="str">
        <f>IF(C55&gt;0,VLOOKUP(C55,基礎データ!$C$32:$M$101,6)&amp;"."&amp;VLOOKUP(C55,基礎データ!$C$32:$M$101,7)&amp;"."&amp;VLOOKUP(C55,基礎データ!$C$32:$M$101,8,),"")</f>
        <v/>
      </c>
      <c r="X55" s="254"/>
      <c r="Y55" s="254"/>
      <c r="Z55" s="254"/>
      <c r="AA55" s="257" t="str">
        <f>IF(C55&gt;0,VLOOKUP(C55,基礎データ!$C$32:$M$101,10),"")</f>
        <v/>
      </c>
      <c r="AB55" s="257"/>
      <c r="AC55" s="258" t="str">
        <f>IF(C55&gt;0,VLOOKUP(C55,基礎データ!$C$32:$M$101,11),"")</f>
        <v/>
      </c>
      <c r="AD55" s="258"/>
      <c r="AE55" s="277"/>
      <c r="AF55" s="277"/>
      <c r="AG55" s="277"/>
      <c r="AH55" s="277"/>
      <c r="AI55" s="277"/>
      <c r="AJ55" s="277"/>
      <c r="AK55" s="277"/>
      <c r="AL55" s="277"/>
      <c r="AM55" s="277"/>
    </row>
    <row r="56" spans="1:39" ht="16.5" customHeight="1" x14ac:dyDescent="0.15">
      <c r="A56" s="104" t="str">
        <f>基礎データ!C64&amp;" 　"&amp;基礎データ!D64&amp;基礎データ!E64</f>
        <v>33 　</v>
      </c>
      <c r="C56" s="56"/>
      <c r="D56" s="25">
        <v>33</v>
      </c>
      <c r="E56" s="247">
        <v>17</v>
      </c>
      <c r="F56" s="36" t="s">
        <v>6</v>
      </c>
      <c r="G56" s="49"/>
      <c r="H56" s="271" t="str">
        <f>IF(C56&gt;0,VLOOKUP(C56,基礎データ!$C$32:$M$101,2),"")</f>
        <v/>
      </c>
      <c r="I56" s="153"/>
      <c r="J56" s="153"/>
      <c r="K56" s="271" t="str">
        <f>IF(C56&gt;0,VLOOKUP(C56,基礎データ!$C$32:$M$101,3),"")</f>
        <v/>
      </c>
      <c r="L56" s="153"/>
      <c r="M56" s="153"/>
      <c r="N56" s="271" t="str">
        <f>IF(C56&gt;0,VLOOKUP(C56,基礎データ!$C$32:$M$101,4),"")</f>
        <v/>
      </c>
      <c r="O56" s="153"/>
      <c r="P56" s="153"/>
      <c r="Q56" s="271" t="str">
        <f>IF(C56&gt;0,VLOOKUP(C56,基礎データ!$C$32:$M$101,5),"")</f>
        <v/>
      </c>
      <c r="R56" s="153"/>
      <c r="S56" s="153"/>
      <c r="T56" s="52"/>
      <c r="U56" s="87"/>
      <c r="V56" s="37" t="str">
        <f>IF(C56&gt;0,VLOOKUP(C56,基礎データ!$C$32:$M$101,9),"")</f>
        <v/>
      </c>
      <c r="W56" s="191" t="str">
        <f>IF(C56&gt;0,VLOOKUP(C56,基礎データ!$C$32:$M$101,6)&amp;"."&amp;VLOOKUP(C56,基礎データ!$C$32:$M$101,7)&amp;"."&amp;VLOOKUP(C56,基礎データ!$C$32:$M$101,8,),"")</f>
        <v/>
      </c>
      <c r="X56" s="191"/>
      <c r="Y56" s="191"/>
      <c r="Z56" s="191"/>
      <c r="AA56" s="191" t="str">
        <f>IF(C56&gt;0,VLOOKUP(C56,基礎データ!$C$32:$M$101,10),"")</f>
        <v/>
      </c>
      <c r="AB56" s="191"/>
      <c r="AC56" s="248" t="str">
        <f>IF(C56&gt;0,VLOOKUP(C56,基礎データ!$C$32:$M$101,11),"")</f>
        <v/>
      </c>
      <c r="AD56" s="248"/>
      <c r="AE56" s="272"/>
      <c r="AF56" s="272"/>
      <c r="AG56" s="272"/>
      <c r="AH56" s="272"/>
      <c r="AI56" s="272"/>
      <c r="AJ56" s="272"/>
      <c r="AK56" s="272"/>
      <c r="AL56" s="272"/>
      <c r="AM56" s="272"/>
    </row>
    <row r="57" spans="1:39" ht="16.5" customHeight="1" x14ac:dyDescent="0.15">
      <c r="A57" s="104" t="str">
        <f>基礎データ!C65&amp;" 　"&amp;基礎データ!D65&amp;基礎データ!E65</f>
        <v>34 　</v>
      </c>
      <c r="C57" s="56"/>
      <c r="D57" s="25">
        <v>34</v>
      </c>
      <c r="E57" s="247"/>
      <c r="F57" s="38" t="s">
        <v>82</v>
      </c>
      <c r="G57" s="50"/>
      <c r="H57" s="273" t="str">
        <f>IF(C57&gt;0,VLOOKUP(C57,基礎データ!$C$32:$M$101,2),"")</f>
        <v/>
      </c>
      <c r="I57" s="274"/>
      <c r="J57" s="274"/>
      <c r="K57" s="273" t="str">
        <f>IF(C57&gt;0,VLOOKUP(C57,基礎データ!$C$32:$M$101,3),"")</f>
        <v/>
      </c>
      <c r="L57" s="274"/>
      <c r="M57" s="274"/>
      <c r="N57" s="273" t="str">
        <f>IF(C57&gt;0,VLOOKUP(C57,基礎データ!$C$32:$M$101,4),"")</f>
        <v/>
      </c>
      <c r="O57" s="274"/>
      <c r="P57" s="274"/>
      <c r="Q57" s="273" t="str">
        <f>IF(C57&gt;0,VLOOKUP(C57,基礎データ!$C$32:$M$101,5),"")</f>
        <v/>
      </c>
      <c r="R57" s="274"/>
      <c r="S57" s="274"/>
      <c r="T57" s="53"/>
      <c r="U57" s="86"/>
      <c r="V57" s="39" t="str">
        <f>IF(C57&gt;0,VLOOKUP(C57,基礎データ!$C$32:$M$101,9),"")</f>
        <v/>
      </c>
      <c r="W57" s="254" t="str">
        <f>IF(C57&gt;0,VLOOKUP(C57,基礎データ!$C$32:$M$101,6)&amp;"."&amp;VLOOKUP(C57,基礎データ!$C$32:$M$101,7)&amp;"."&amp;VLOOKUP(C57,基礎データ!$C$32:$M$101,8,),"")</f>
        <v/>
      </c>
      <c r="X57" s="254"/>
      <c r="Y57" s="254"/>
      <c r="Z57" s="254"/>
      <c r="AA57" s="257" t="str">
        <f>IF(C57&gt;0,VLOOKUP(C57,基礎データ!$C$32:$M$101,10),"")</f>
        <v/>
      </c>
      <c r="AB57" s="257"/>
      <c r="AC57" s="258" t="str">
        <f>IF(C57&gt;0,VLOOKUP(C57,基礎データ!$C$32:$M$101,11),"")</f>
        <v/>
      </c>
      <c r="AD57" s="258"/>
      <c r="AE57" s="277"/>
      <c r="AF57" s="277"/>
      <c r="AG57" s="277"/>
      <c r="AH57" s="277"/>
      <c r="AI57" s="277"/>
      <c r="AJ57" s="277"/>
      <c r="AK57" s="277"/>
      <c r="AL57" s="277"/>
      <c r="AM57" s="277"/>
    </row>
    <row r="58" spans="1:39" ht="16.5" customHeight="1" x14ac:dyDescent="0.15">
      <c r="A58" s="104" t="str">
        <f>基礎データ!C66&amp;" 　"&amp;基礎データ!D66&amp;基礎データ!E66</f>
        <v>35 　</v>
      </c>
      <c r="C58" s="56"/>
      <c r="D58" s="25">
        <v>35</v>
      </c>
      <c r="E58" s="247">
        <v>18</v>
      </c>
      <c r="F58" s="36" t="s">
        <v>6</v>
      </c>
      <c r="G58" s="49"/>
      <c r="H58" s="271" t="str">
        <f>IF(C58&gt;0,VLOOKUP(C58,基礎データ!$C$32:$M$101,2),"")</f>
        <v/>
      </c>
      <c r="I58" s="153"/>
      <c r="J58" s="153"/>
      <c r="K58" s="271" t="str">
        <f>IF(C58&gt;0,VLOOKUP(C58,基礎データ!$C$32:$M$101,3),"")</f>
        <v/>
      </c>
      <c r="L58" s="153"/>
      <c r="M58" s="153"/>
      <c r="N58" s="271" t="str">
        <f>IF(C58&gt;0,VLOOKUP(C58,基礎データ!$C$32:$M$101,4),"")</f>
        <v/>
      </c>
      <c r="O58" s="153"/>
      <c r="P58" s="153"/>
      <c r="Q58" s="271" t="str">
        <f>IF(C58&gt;0,VLOOKUP(C58,基礎データ!$C$32:$M$101,5),"")</f>
        <v/>
      </c>
      <c r="R58" s="153"/>
      <c r="S58" s="153"/>
      <c r="T58" s="52"/>
      <c r="U58" s="87"/>
      <c r="V58" s="37" t="str">
        <f>IF(C58&gt;0,VLOOKUP(C58,基礎データ!$C$32:$M$101,9),"")</f>
        <v/>
      </c>
      <c r="W58" s="191" t="str">
        <f>IF(C58&gt;0,VLOOKUP(C58,基礎データ!$C$32:$M$101,6)&amp;"."&amp;VLOOKUP(C58,基礎データ!$C$32:$M$101,7)&amp;"."&amp;VLOOKUP(C58,基礎データ!$C$32:$M$101,8,),"")</f>
        <v/>
      </c>
      <c r="X58" s="191"/>
      <c r="Y58" s="191"/>
      <c r="Z58" s="191"/>
      <c r="AA58" s="191" t="str">
        <f>IF(C58&gt;0,VLOOKUP(C58,基礎データ!$C$32:$M$101,10),"")</f>
        <v/>
      </c>
      <c r="AB58" s="191"/>
      <c r="AC58" s="248" t="str">
        <f>IF(C58&gt;0,VLOOKUP(C58,基礎データ!$C$32:$M$101,11),"")</f>
        <v/>
      </c>
      <c r="AD58" s="248"/>
      <c r="AE58" s="272"/>
      <c r="AF58" s="272"/>
      <c r="AG58" s="272"/>
      <c r="AH58" s="272"/>
      <c r="AI58" s="272"/>
      <c r="AJ58" s="272"/>
      <c r="AK58" s="272"/>
      <c r="AL58" s="272"/>
      <c r="AM58" s="272"/>
    </row>
    <row r="59" spans="1:39" ht="16.5" customHeight="1" x14ac:dyDescent="0.15">
      <c r="A59" s="104" t="str">
        <f>基礎データ!C67&amp;" 　"&amp;基礎データ!D67&amp;基礎データ!E67</f>
        <v>36 　</v>
      </c>
      <c r="C59" s="56"/>
      <c r="D59" s="25">
        <v>36</v>
      </c>
      <c r="E59" s="247"/>
      <c r="F59" s="38" t="s">
        <v>82</v>
      </c>
      <c r="G59" s="50"/>
      <c r="H59" s="273" t="str">
        <f>IF(C59&gt;0,VLOOKUP(C59,基礎データ!$C$32:$M$101,2),"")</f>
        <v/>
      </c>
      <c r="I59" s="274"/>
      <c r="J59" s="274"/>
      <c r="K59" s="273" t="str">
        <f>IF(C59&gt;0,VLOOKUP(C59,基礎データ!$C$32:$M$101,3),"")</f>
        <v/>
      </c>
      <c r="L59" s="274"/>
      <c r="M59" s="274"/>
      <c r="N59" s="273" t="str">
        <f>IF(C59&gt;0,VLOOKUP(C59,基礎データ!$C$32:$M$101,4),"")</f>
        <v/>
      </c>
      <c r="O59" s="274"/>
      <c r="P59" s="274"/>
      <c r="Q59" s="273" t="str">
        <f>IF(C59&gt;0,VLOOKUP(C59,基礎データ!$C$32:$M$101,5),"")</f>
        <v/>
      </c>
      <c r="R59" s="274"/>
      <c r="S59" s="274"/>
      <c r="T59" s="53"/>
      <c r="U59" s="86"/>
      <c r="V59" s="39" t="str">
        <f>IF(C59&gt;0,VLOOKUP(C59,基礎データ!$C$32:$M$101,9),"")</f>
        <v/>
      </c>
      <c r="W59" s="254" t="str">
        <f>IF(C59&gt;0,VLOOKUP(C59,基礎データ!$C$32:$M$101,6)&amp;"."&amp;VLOOKUP(C59,基礎データ!$C$32:$M$101,7)&amp;"."&amp;VLOOKUP(C59,基礎データ!$C$32:$M$101,8,),"")</f>
        <v/>
      </c>
      <c r="X59" s="254"/>
      <c r="Y59" s="254"/>
      <c r="Z59" s="254"/>
      <c r="AA59" s="257" t="str">
        <f>IF(C59&gt;0,VLOOKUP(C59,基礎データ!$C$32:$M$101,10),"")</f>
        <v/>
      </c>
      <c r="AB59" s="257"/>
      <c r="AC59" s="258" t="str">
        <f>IF(C59&gt;0,VLOOKUP(C59,基礎データ!$C$32:$M$101,11),"")</f>
        <v/>
      </c>
      <c r="AD59" s="258"/>
      <c r="AE59" s="277"/>
      <c r="AF59" s="277"/>
      <c r="AG59" s="277"/>
      <c r="AH59" s="277"/>
      <c r="AI59" s="277"/>
      <c r="AJ59" s="277"/>
      <c r="AK59" s="277"/>
      <c r="AL59" s="277"/>
      <c r="AM59" s="277"/>
    </row>
    <row r="60" spans="1:39" ht="16.5" customHeight="1" x14ac:dyDescent="0.15">
      <c r="A60" s="104" t="str">
        <f>基礎データ!C68&amp;" 　"&amp;基礎データ!D68&amp;基礎データ!E68</f>
        <v>37 　</v>
      </c>
      <c r="C60" s="56"/>
      <c r="D60" s="25">
        <v>37</v>
      </c>
      <c r="E60" s="247">
        <v>19</v>
      </c>
      <c r="F60" s="36" t="s">
        <v>6</v>
      </c>
      <c r="G60" s="49"/>
      <c r="H60" s="271" t="str">
        <f>IF(C60&gt;0,VLOOKUP(C60,基礎データ!$C$32:$M$101,2),"")</f>
        <v/>
      </c>
      <c r="I60" s="153"/>
      <c r="J60" s="153"/>
      <c r="K60" s="271" t="str">
        <f>IF(C60&gt;0,VLOOKUP(C60,基礎データ!$C$32:$M$101,3),"")</f>
        <v/>
      </c>
      <c r="L60" s="153"/>
      <c r="M60" s="153"/>
      <c r="N60" s="271" t="str">
        <f>IF(C60&gt;0,VLOOKUP(C60,基礎データ!$C$32:$M$101,4),"")</f>
        <v/>
      </c>
      <c r="O60" s="153"/>
      <c r="P60" s="153"/>
      <c r="Q60" s="271" t="str">
        <f>IF(C60&gt;0,VLOOKUP(C60,基礎データ!$C$32:$M$101,5),"")</f>
        <v/>
      </c>
      <c r="R60" s="153"/>
      <c r="S60" s="153"/>
      <c r="T60" s="52"/>
      <c r="U60" s="87"/>
      <c r="V60" s="37" t="str">
        <f>IF(C60&gt;0,VLOOKUP(C60,基礎データ!$C$32:$M$101,9),"")</f>
        <v/>
      </c>
      <c r="W60" s="191" t="str">
        <f>IF(C60&gt;0,VLOOKUP(C60,基礎データ!$C$32:$M$101,6)&amp;"."&amp;VLOOKUP(C60,基礎データ!$C$32:$M$101,7)&amp;"."&amp;VLOOKUP(C60,基礎データ!$C$32:$M$101,8,),"")</f>
        <v/>
      </c>
      <c r="X60" s="191"/>
      <c r="Y60" s="191"/>
      <c r="Z60" s="191"/>
      <c r="AA60" s="191" t="str">
        <f>IF(C60&gt;0,VLOOKUP(C60,基礎データ!$C$32:$M$101,10),"")</f>
        <v/>
      </c>
      <c r="AB60" s="191"/>
      <c r="AC60" s="248" t="str">
        <f>IF(C60&gt;0,VLOOKUP(C60,基礎データ!$C$32:$M$101,11),"")</f>
        <v/>
      </c>
      <c r="AD60" s="248"/>
      <c r="AE60" s="272"/>
      <c r="AF60" s="272"/>
      <c r="AG60" s="272"/>
      <c r="AH60" s="272"/>
      <c r="AI60" s="272"/>
      <c r="AJ60" s="272"/>
      <c r="AK60" s="272"/>
      <c r="AL60" s="272"/>
      <c r="AM60" s="272"/>
    </row>
    <row r="61" spans="1:39" ht="16.5" customHeight="1" x14ac:dyDescent="0.15">
      <c r="A61" s="104" t="str">
        <f>基礎データ!C69&amp;" 　"&amp;基礎データ!D69&amp;基礎データ!E69</f>
        <v>38 　</v>
      </c>
      <c r="C61" s="56"/>
      <c r="D61" s="25">
        <v>38</v>
      </c>
      <c r="E61" s="247"/>
      <c r="F61" s="38" t="s">
        <v>82</v>
      </c>
      <c r="G61" s="50"/>
      <c r="H61" s="273" t="str">
        <f>IF(C61&gt;0,VLOOKUP(C61,基礎データ!$C$32:$M$101,2),"")</f>
        <v/>
      </c>
      <c r="I61" s="274"/>
      <c r="J61" s="274"/>
      <c r="K61" s="273" t="str">
        <f>IF(C61&gt;0,VLOOKUP(C61,基礎データ!$C$32:$M$101,3),"")</f>
        <v/>
      </c>
      <c r="L61" s="274"/>
      <c r="M61" s="274"/>
      <c r="N61" s="273" t="str">
        <f>IF(C61&gt;0,VLOOKUP(C61,基礎データ!$C$32:$M$101,4),"")</f>
        <v/>
      </c>
      <c r="O61" s="274"/>
      <c r="P61" s="274"/>
      <c r="Q61" s="273" t="str">
        <f>IF(C61&gt;0,VLOOKUP(C61,基礎データ!$C$32:$M$101,5),"")</f>
        <v/>
      </c>
      <c r="R61" s="274"/>
      <c r="S61" s="274"/>
      <c r="T61" s="53"/>
      <c r="U61" s="86"/>
      <c r="V61" s="39" t="str">
        <f>IF(C61&gt;0,VLOOKUP(C61,基礎データ!$C$32:$M$101,9),"")</f>
        <v/>
      </c>
      <c r="W61" s="254" t="str">
        <f>IF(C61&gt;0,VLOOKUP(C61,基礎データ!$C$32:$M$101,6)&amp;"."&amp;VLOOKUP(C61,基礎データ!$C$32:$M$101,7)&amp;"."&amp;VLOOKUP(C61,基礎データ!$C$32:$M$101,8,),"")</f>
        <v/>
      </c>
      <c r="X61" s="254"/>
      <c r="Y61" s="254"/>
      <c r="Z61" s="254"/>
      <c r="AA61" s="257" t="str">
        <f>IF(C61&gt;0,VLOOKUP(C61,基礎データ!$C$32:$M$101,10),"")</f>
        <v/>
      </c>
      <c r="AB61" s="257"/>
      <c r="AC61" s="258" t="str">
        <f>IF(C61&gt;0,VLOOKUP(C61,基礎データ!$C$32:$M$101,11),"")</f>
        <v/>
      </c>
      <c r="AD61" s="258"/>
      <c r="AE61" s="277"/>
      <c r="AF61" s="277"/>
      <c r="AG61" s="277"/>
      <c r="AH61" s="277"/>
      <c r="AI61" s="277"/>
      <c r="AJ61" s="277"/>
      <c r="AK61" s="277"/>
      <c r="AL61" s="277"/>
      <c r="AM61" s="277"/>
    </row>
    <row r="62" spans="1:39" ht="16.5" customHeight="1" x14ac:dyDescent="0.15">
      <c r="A62" s="104" t="str">
        <f>基礎データ!C70&amp;" 　"&amp;基礎データ!D70&amp;基礎データ!E70</f>
        <v>39 　</v>
      </c>
      <c r="C62" s="56"/>
      <c r="D62" s="25">
        <v>39</v>
      </c>
      <c r="E62" s="247">
        <v>20</v>
      </c>
      <c r="F62" s="36" t="s">
        <v>6</v>
      </c>
      <c r="G62" s="49"/>
      <c r="H62" s="271" t="str">
        <f>IF(C62&gt;0,VLOOKUP(C62,基礎データ!$C$32:$M$101,2),"")</f>
        <v/>
      </c>
      <c r="I62" s="153"/>
      <c r="J62" s="153"/>
      <c r="K62" s="271" t="str">
        <f>IF(C62&gt;0,VLOOKUP(C62,基礎データ!$C$32:$M$101,3),"")</f>
        <v/>
      </c>
      <c r="L62" s="153"/>
      <c r="M62" s="153"/>
      <c r="N62" s="271" t="str">
        <f>IF(C62&gt;0,VLOOKUP(C62,基礎データ!$C$32:$M$101,4),"")</f>
        <v/>
      </c>
      <c r="O62" s="153"/>
      <c r="P62" s="153"/>
      <c r="Q62" s="271" t="str">
        <f>IF(C62&gt;0,VLOOKUP(C62,基礎データ!$C$32:$M$101,5),"")</f>
        <v/>
      </c>
      <c r="R62" s="153"/>
      <c r="S62" s="153"/>
      <c r="T62" s="52"/>
      <c r="U62" s="87"/>
      <c r="V62" s="37" t="str">
        <f>IF(C62&gt;0,VLOOKUP(C62,基礎データ!$C$32:$M$101,9),"")</f>
        <v/>
      </c>
      <c r="W62" s="191" t="str">
        <f>IF(C62&gt;0,VLOOKUP(C62,基礎データ!$C$32:$M$101,6)&amp;"."&amp;VLOOKUP(C62,基礎データ!$C$32:$M$101,7)&amp;"."&amp;VLOOKUP(C62,基礎データ!$C$32:$M$101,8,),"")</f>
        <v/>
      </c>
      <c r="X62" s="191"/>
      <c r="Y62" s="191"/>
      <c r="Z62" s="191"/>
      <c r="AA62" s="191" t="str">
        <f>IF(C62&gt;0,VLOOKUP(C62,基礎データ!$C$32:$M$101,10),"")</f>
        <v/>
      </c>
      <c r="AB62" s="191"/>
      <c r="AC62" s="248" t="str">
        <f>IF(C62&gt;0,VLOOKUP(C62,基礎データ!$C$32:$M$101,11),"")</f>
        <v/>
      </c>
      <c r="AD62" s="248"/>
      <c r="AE62" s="272"/>
      <c r="AF62" s="272"/>
      <c r="AG62" s="272"/>
      <c r="AH62" s="272"/>
      <c r="AI62" s="272"/>
      <c r="AJ62" s="272"/>
      <c r="AK62" s="272"/>
      <c r="AL62" s="272"/>
      <c r="AM62" s="272"/>
    </row>
    <row r="63" spans="1:39" ht="16.5" customHeight="1" x14ac:dyDescent="0.15">
      <c r="A63" s="104" t="str">
        <f>基礎データ!C71&amp;" 　"&amp;基礎データ!D71&amp;基礎データ!E71</f>
        <v>40 　</v>
      </c>
      <c r="C63" s="56"/>
      <c r="D63" s="26">
        <v>40</v>
      </c>
      <c r="E63" s="247"/>
      <c r="F63" s="40" t="s">
        <v>82</v>
      </c>
      <c r="G63" s="51"/>
      <c r="H63" s="275" t="str">
        <f>IF(C63&gt;0,VLOOKUP(C63,基礎データ!$C$32:$M$101,2),"")</f>
        <v/>
      </c>
      <c r="I63" s="276"/>
      <c r="J63" s="276"/>
      <c r="K63" s="275" t="str">
        <f>IF(C63&gt;0,VLOOKUP(C63,基礎データ!$C$32:$M$101,3),"")</f>
        <v/>
      </c>
      <c r="L63" s="276"/>
      <c r="M63" s="276"/>
      <c r="N63" s="275" t="str">
        <f>IF(C63&gt;0,VLOOKUP(C63,基礎データ!$C$32:$M$101,4),"")</f>
        <v/>
      </c>
      <c r="O63" s="276"/>
      <c r="P63" s="276"/>
      <c r="Q63" s="275" t="str">
        <f>IF(C63&gt;0,VLOOKUP(C63,基礎データ!$C$32:$M$101,5),"")</f>
        <v/>
      </c>
      <c r="R63" s="276"/>
      <c r="S63" s="276"/>
      <c r="T63" s="54"/>
      <c r="U63" s="86"/>
      <c r="V63" s="39" t="str">
        <f>IF(C63&gt;0,VLOOKUP(C63,基礎データ!$C$32:$M$101,9),"")</f>
        <v/>
      </c>
      <c r="W63" s="254" t="str">
        <f>IF(C63&gt;0,VLOOKUP(C63,基礎データ!$C$32:$M$101,6)&amp;"."&amp;VLOOKUP(C63,基礎データ!$C$32:$M$101,7)&amp;"."&amp;VLOOKUP(C63,基礎データ!$C$32:$M$101,8,),"")</f>
        <v/>
      </c>
      <c r="X63" s="254"/>
      <c r="Y63" s="254"/>
      <c r="Z63" s="254"/>
      <c r="AA63" s="257" t="str">
        <f>IF(C63&gt;0,VLOOKUP(C63,基礎データ!$C$32:$M$101,10),"")</f>
        <v/>
      </c>
      <c r="AB63" s="257"/>
      <c r="AC63" s="258" t="str">
        <f>IF(C63&gt;0,VLOOKUP(C63,基礎データ!$C$32:$M$101,11),"")</f>
        <v/>
      </c>
      <c r="AD63" s="258"/>
      <c r="AE63" s="277"/>
      <c r="AF63" s="277"/>
      <c r="AG63" s="277"/>
      <c r="AH63" s="277"/>
      <c r="AI63" s="277"/>
      <c r="AJ63" s="277"/>
      <c r="AK63" s="277"/>
      <c r="AL63" s="277"/>
      <c r="AM63" s="277"/>
    </row>
    <row r="64" spans="1:39" ht="16.5" customHeight="1" x14ac:dyDescent="0.15">
      <c r="A64" s="104" t="str">
        <f>基礎データ!C72&amp;" 　"&amp;基礎データ!D72&amp;基礎データ!E72</f>
        <v>41 　</v>
      </c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</row>
    <row r="65" spans="1:39" ht="16.5" customHeight="1" x14ac:dyDescent="0.15">
      <c r="A65" s="104" t="str">
        <f>基礎データ!C73&amp;" 　"&amp;基礎データ!D73&amp;基礎データ!E73</f>
        <v>42 　</v>
      </c>
      <c r="E65" s="30" t="s">
        <v>10</v>
      </c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</row>
    <row r="66" spans="1:39" ht="16.5" customHeight="1" x14ac:dyDescent="0.15">
      <c r="A66" s="104" t="str">
        <f>基礎データ!C74&amp;" 　"&amp;基礎データ!D74&amp;基礎データ!E74</f>
        <v>43 　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</row>
    <row r="67" spans="1:39" ht="16.5" customHeight="1" x14ac:dyDescent="0.15">
      <c r="A67" s="104" t="str">
        <f>基礎データ!C75&amp;" 　"&amp;基礎データ!D75&amp;基礎データ!E75</f>
        <v>44 　</v>
      </c>
      <c r="E67" s="199" t="s">
        <v>345</v>
      </c>
      <c r="F67" s="199"/>
      <c r="G67" s="103" t="str">
        <f ca="1">DBCS(YEAR(基礎データ!M5)-2018)</f>
        <v>７</v>
      </c>
      <c r="H67" s="41" t="s">
        <v>76</v>
      </c>
      <c r="I67" s="55"/>
      <c r="J67" s="41" t="s">
        <v>95</v>
      </c>
      <c r="K67" s="55"/>
      <c r="L67" s="41" t="s">
        <v>78</v>
      </c>
      <c r="M67" s="30"/>
      <c r="N67" s="46"/>
      <c r="O67" s="46" t="s">
        <v>15</v>
      </c>
      <c r="P67" s="300">
        <f>基礎データ!E15</f>
        <v>0</v>
      </c>
      <c r="Q67" s="300"/>
      <c r="R67" s="300"/>
      <c r="S67" s="300"/>
      <c r="T67" s="300"/>
      <c r="U67" s="300"/>
      <c r="V67" s="42" t="s">
        <v>16</v>
      </c>
      <c r="W67" s="267" t="str">
        <f>IF(基礎データ!E16="高等専門学校","高等専門学校長","高等学校長")</f>
        <v>高等学校長</v>
      </c>
      <c r="X67" s="267"/>
      <c r="Y67" s="267"/>
      <c r="Z67" s="267"/>
      <c r="AA67" s="267"/>
      <c r="AB67" s="30" t="s">
        <v>17</v>
      </c>
      <c r="AC67" s="299">
        <f>基礎データ!E17</f>
        <v>0</v>
      </c>
      <c r="AD67" s="299"/>
      <c r="AE67" s="299"/>
      <c r="AF67" s="299"/>
      <c r="AG67" s="299"/>
      <c r="AH67" s="42" t="s">
        <v>18</v>
      </c>
      <c r="AI67" s="43" t="s">
        <v>11</v>
      </c>
      <c r="AJ67" s="30"/>
      <c r="AK67" s="30"/>
      <c r="AL67" s="30"/>
      <c r="AM67" s="30"/>
    </row>
    <row r="68" spans="1:39" ht="16.5" customHeight="1" x14ac:dyDescent="0.15">
      <c r="A68" s="104" t="str">
        <f>基礎データ!C76&amp;" 　"&amp;基礎データ!D76&amp;基礎データ!E76</f>
        <v>45 　</v>
      </c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</row>
    <row r="69" spans="1:39" ht="16.5" customHeight="1" x14ac:dyDescent="0.15">
      <c r="A69" s="104" t="str">
        <f>基礎データ!C77&amp;" 　"&amp;基礎データ!D77&amp;基礎データ!E77</f>
        <v>46 　</v>
      </c>
      <c r="E69" s="30"/>
      <c r="F69" s="44" t="str">
        <f ca="1">"令和"&amp;DBCS(YEAR(基礎データ!M5)-2018)&amp;"年度  鹿児島県高等学校体育連盟会長  様"</f>
        <v>令和７年度  鹿児島県高等学校体育連盟会長  様</v>
      </c>
      <c r="G69" s="44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</row>
    <row r="70" spans="1:39" ht="16.5" customHeight="1" x14ac:dyDescent="0.15">
      <c r="A70" s="104" t="str">
        <f>基礎データ!C78&amp;" 　"&amp;基礎データ!D78&amp;基礎データ!E78</f>
        <v>47 　</v>
      </c>
      <c r="F70" s="27"/>
      <c r="G70" s="27"/>
    </row>
    <row r="71" spans="1:39" ht="16.5" customHeight="1" x14ac:dyDescent="0.15">
      <c r="A71" s="104" t="str">
        <f>基礎データ!C79&amp;" 　"&amp;基礎データ!D79&amp;基礎データ!E79</f>
        <v>48 　</v>
      </c>
    </row>
    <row r="72" spans="1:39" ht="16.5" customHeight="1" x14ac:dyDescent="0.15">
      <c r="A72" s="104" t="str">
        <f>基礎データ!C80&amp;" 　"&amp;基礎データ!D80&amp;基礎データ!E80</f>
        <v>49 　</v>
      </c>
    </row>
    <row r="73" spans="1:39" ht="16.5" customHeight="1" x14ac:dyDescent="0.15">
      <c r="A73" s="104" t="str">
        <f>基礎データ!C81&amp;" 　"&amp;基礎データ!D81&amp;基礎データ!E81</f>
        <v>50 　</v>
      </c>
      <c r="F73" s="48" t="s">
        <v>176</v>
      </c>
    </row>
    <row r="74" spans="1:39" ht="16.5" customHeight="1" x14ac:dyDescent="0.15">
      <c r="A74" s="104" t="str">
        <f>基礎データ!C82&amp;" 　"&amp;基礎データ!D82&amp;基礎データ!E82</f>
        <v>51 　</v>
      </c>
      <c r="F74" s="28"/>
    </row>
    <row r="75" spans="1:39" ht="16.5" customHeight="1" x14ac:dyDescent="0.15">
      <c r="A75" s="104" t="str">
        <f>基礎データ!C83&amp;" 　"&amp;基礎データ!D83&amp;基礎データ!E83</f>
        <v>52 　</v>
      </c>
    </row>
    <row r="76" spans="1:39" ht="16.5" customHeight="1" x14ac:dyDescent="0.15">
      <c r="A76" s="104" t="str">
        <f>基礎データ!C84&amp;" 　"&amp;基礎データ!D84&amp;基礎データ!E84</f>
        <v>53 　</v>
      </c>
    </row>
    <row r="77" spans="1:39" ht="16.5" customHeight="1" x14ac:dyDescent="0.15">
      <c r="A77" s="104" t="str">
        <f>基礎データ!C85&amp;" 　"&amp;基礎データ!D85&amp;基礎データ!E85</f>
        <v>54 　</v>
      </c>
    </row>
    <row r="78" spans="1:39" ht="16.5" customHeight="1" x14ac:dyDescent="0.15">
      <c r="A78" s="104" t="str">
        <f>基礎データ!C86&amp;" 　"&amp;基礎データ!D86&amp;基礎データ!E86</f>
        <v>55 　</v>
      </c>
    </row>
    <row r="79" spans="1:39" ht="16.5" customHeight="1" x14ac:dyDescent="0.15">
      <c r="A79" s="104" t="str">
        <f>基礎データ!C87&amp;" 　"&amp;基礎データ!D87&amp;基礎データ!E87</f>
        <v>56 　</v>
      </c>
    </row>
    <row r="80" spans="1:39" ht="16.5" customHeight="1" x14ac:dyDescent="0.15">
      <c r="A80" s="104" t="str">
        <f>基礎データ!C88&amp;" 　"&amp;基礎データ!D88&amp;基礎データ!E88</f>
        <v>57 　</v>
      </c>
    </row>
    <row r="81" spans="1:1" ht="16.5" customHeight="1" x14ac:dyDescent="0.15">
      <c r="A81" s="104" t="str">
        <f>基礎データ!C89&amp;" 　"&amp;基礎データ!D89&amp;基礎データ!E89</f>
        <v>58 　</v>
      </c>
    </row>
    <row r="82" spans="1:1" ht="16.5" customHeight="1" x14ac:dyDescent="0.15">
      <c r="A82" s="104" t="str">
        <f>基礎データ!C90&amp;" 　"&amp;基礎データ!D90&amp;基礎データ!E90</f>
        <v>59 　</v>
      </c>
    </row>
    <row r="83" spans="1:1" ht="16.5" customHeight="1" x14ac:dyDescent="0.15">
      <c r="A83" s="104" t="str">
        <f>基礎データ!C91&amp;" 　"&amp;基礎データ!D91&amp;基礎データ!E91</f>
        <v>60 　</v>
      </c>
    </row>
    <row r="84" spans="1:1" ht="16.5" customHeight="1" x14ac:dyDescent="0.15">
      <c r="A84" s="104" t="str">
        <f>基礎データ!C92&amp;" 　"&amp;基礎データ!D92&amp;基礎データ!E92</f>
        <v>61 　</v>
      </c>
    </row>
    <row r="85" spans="1:1" ht="16.5" customHeight="1" x14ac:dyDescent="0.15">
      <c r="A85" s="104" t="str">
        <f>基礎データ!C93&amp;" 　"&amp;基礎データ!D93&amp;基礎データ!E93</f>
        <v>62 　</v>
      </c>
    </row>
    <row r="86" spans="1:1" ht="16.5" customHeight="1" x14ac:dyDescent="0.15">
      <c r="A86" s="104" t="str">
        <f>基礎データ!C94&amp;" 　"&amp;基礎データ!D94&amp;基礎データ!E94</f>
        <v>63 　</v>
      </c>
    </row>
    <row r="87" spans="1:1" ht="16.5" customHeight="1" x14ac:dyDescent="0.15">
      <c r="A87" s="104" t="str">
        <f>基礎データ!C95&amp;" 　"&amp;基礎データ!D95&amp;基礎データ!E95</f>
        <v>64 　</v>
      </c>
    </row>
    <row r="88" spans="1:1" ht="16.5" customHeight="1" x14ac:dyDescent="0.15">
      <c r="A88" s="104" t="str">
        <f>基礎データ!C96&amp;" 　"&amp;基礎データ!D96&amp;基礎データ!E96</f>
        <v>65 　</v>
      </c>
    </row>
    <row r="89" spans="1:1" ht="16.5" customHeight="1" x14ac:dyDescent="0.15">
      <c r="A89" s="104" t="str">
        <f>基礎データ!C97&amp;" 　"&amp;基礎データ!D97&amp;基礎データ!E97</f>
        <v>66 　</v>
      </c>
    </row>
    <row r="90" spans="1:1" ht="16.5" customHeight="1" x14ac:dyDescent="0.15">
      <c r="A90" s="104" t="str">
        <f>基礎データ!C98&amp;" 　"&amp;基礎データ!D98&amp;基礎データ!E98</f>
        <v>67 　</v>
      </c>
    </row>
    <row r="91" spans="1:1" ht="16.5" customHeight="1" x14ac:dyDescent="0.15">
      <c r="A91" s="104" t="str">
        <f>基礎データ!C99&amp;" 　"&amp;基礎データ!D99&amp;基礎データ!E99</f>
        <v>68 　</v>
      </c>
    </row>
    <row r="92" spans="1:1" ht="16.5" customHeight="1" x14ac:dyDescent="0.15">
      <c r="A92" s="104" t="str">
        <f>基礎データ!C100&amp;" 　"&amp;基礎データ!D100&amp;基礎データ!E100</f>
        <v>69 　</v>
      </c>
    </row>
    <row r="93" spans="1:1" ht="16.5" customHeight="1" x14ac:dyDescent="0.15">
      <c r="A93" s="104" t="str">
        <f>基礎データ!C101&amp;" 　"&amp;基礎データ!D101&amp;基礎データ!E101</f>
        <v>70 　</v>
      </c>
    </row>
    <row r="94" spans="1:1" x14ac:dyDescent="0.15">
      <c r="A94" s="29"/>
    </row>
    <row r="95" spans="1:1" x14ac:dyDescent="0.15">
      <c r="A95" s="29"/>
    </row>
    <row r="96" spans="1:1" x14ac:dyDescent="0.15">
      <c r="A96" s="29"/>
    </row>
    <row r="97" spans="1:1" x14ac:dyDescent="0.15">
      <c r="A97" s="29"/>
    </row>
    <row r="98" spans="1:1" x14ac:dyDescent="0.15">
      <c r="A98" s="29"/>
    </row>
    <row r="99" spans="1:1" x14ac:dyDescent="0.15">
      <c r="A99" s="29"/>
    </row>
    <row r="100" spans="1:1" x14ac:dyDescent="0.15">
      <c r="A100" s="29"/>
    </row>
    <row r="101" spans="1:1" x14ac:dyDescent="0.15">
      <c r="A101" s="29"/>
    </row>
  </sheetData>
  <mergeCells count="411">
    <mergeCell ref="E1:AM1"/>
    <mergeCell ref="E2:AM2"/>
    <mergeCell ref="E3:AM4"/>
    <mergeCell ref="I11:P12"/>
    <mergeCell ref="U16:W16"/>
    <mergeCell ref="E6:AM6"/>
    <mergeCell ref="I13:L14"/>
    <mergeCell ref="M13:P14"/>
    <mergeCell ref="E16:H20"/>
    <mergeCell ref="E13:H14"/>
    <mergeCell ref="AK8:AK9"/>
    <mergeCell ref="AE8:AJ9"/>
    <mergeCell ref="AB11:AB16"/>
    <mergeCell ref="AB17:AB20"/>
    <mergeCell ref="X20:AA20"/>
    <mergeCell ref="X19:AA19"/>
    <mergeCell ref="AD15:AM15"/>
    <mergeCell ref="AD16:AM16"/>
    <mergeCell ref="E11:H12"/>
    <mergeCell ref="AL5:AM5"/>
    <mergeCell ref="H45:J45"/>
    <mergeCell ref="H29:J29"/>
    <mergeCell ref="J16:N16"/>
    <mergeCell ref="J17:N17"/>
    <mergeCell ref="J18:N18"/>
    <mergeCell ref="V14:AA14"/>
    <mergeCell ref="X17:AA17"/>
    <mergeCell ref="E5:AJ5"/>
    <mergeCell ref="AC8:AD9"/>
    <mergeCell ref="O15:AA15"/>
    <mergeCell ref="X16:AA16"/>
    <mergeCell ref="U17:W17"/>
    <mergeCell ref="Q45:S45"/>
    <mergeCell ref="W45:Z45"/>
    <mergeCell ref="AA45:AB45"/>
    <mergeCell ref="AC45:AD45"/>
    <mergeCell ref="AE45:AM45"/>
    <mergeCell ref="W44:Z44"/>
    <mergeCell ref="AA44:AB44"/>
    <mergeCell ref="K44:M44"/>
    <mergeCell ref="H28:J28"/>
    <mergeCell ref="H25:J25"/>
    <mergeCell ref="Q25:S25"/>
    <mergeCell ref="H26:J26"/>
    <mergeCell ref="H46:J46"/>
    <mergeCell ref="K46:M46"/>
    <mergeCell ref="AC46:AD46"/>
    <mergeCell ref="AC38:AD38"/>
    <mergeCell ref="AC44:AD44"/>
    <mergeCell ref="H34:J34"/>
    <mergeCell ref="E67:F67"/>
    <mergeCell ref="P67:U67"/>
    <mergeCell ref="N34:P34"/>
    <mergeCell ref="H35:J35"/>
    <mergeCell ref="K45:M45"/>
    <mergeCell ref="N45:P45"/>
    <mergeCell ref="E44:E45"/>
    <mergeCell ref="E46:E47"/>
    <mergeCell ref="Q48:S48"/>
    <mergeCell ref="N46:P46"/>
    <mergeCell ref="E48:E49"/>
    <mergeCell ref="H48:J48"/>
    <mergeCell ref="K48:M48"/>
    <mergeCell ref="AA38:AB38"/>
    <mergeCell ref="AA46:AB46"/>
    <mergeCell ref="K34:M34"/>
    <mergeCell ref="N48:P48"/>
    <mergeCell ref="H44:J44"/>
    <mergeCell ref="AE46:AM46"/>
    <mergeCell ref="Q46:S46"/>
    <mergeCell ref="W46:Z46"/>
    <mergeCell ref="D22:D23"/>
    <mergeCell ref="G22:G23"/>
    <mergeCell ref="F22:F23"/>
    <mergeCell ref="E22:E23"/>
    <mergeCell ref="H22:S22"/>
    <mergeCell ref="C18:C23"/>
    <mergeCell ref="O18:T18"/>
    <mergeCell ref="O19:T19"/>
    <mergeCell ref="H23:M23"/>
    <mergeCell ref="N23:S23"/>
    <mergeCell ref="J19:N19"/>
    <mergeCell ref="J20:N20"/>
    <mergeCell ref="O20:T20"/>
    <mergeCell ref="T22:T23"/>
    <mergeCell ref="U22:U23"/>
    <mergeCell ref="V22:V23"/>
    <mergeCell ref="K28:M28"/>
    <mergeCell ref="H27:J27"/>
    <mergeCell ref="K27:M27"/>
    <mergeCell ref="N27:P27"/>
    <mergeCell ref="Q27:S27"/>
    <mergeCell ref="K26:M26"/>
    <mergeCell ref="N26:P26"/>
    <mergeCell ref="Q26:S26"/>
    <mergeCell ref="H24:J24"/>
    <mergeCell ref="N28:P28"/>
    <mergeCell ref="Q28:S28"/>
    <mergeCell ref="N44:P44"/>
    <mergeCell ref="K24:M24"/>
    <mergeCell ref="N24:P24"/>
    <mergeCell ref="Q24:S24"/>
    <mergeCell ref="Q31:S31"/>
    <mergeCell ref="Q34:S34"/>
    <mergeCell ref="N25:P25"/>
    <mergeCell ref="Q44:S44"/>
    <mergeCell ref="N40:P40"/>
    <mergeCell ref="N41:P41"/>
    <mergeCell ref="N29:P29"/>
    <mergeCell ref="Q29:S29"/>
    <mergeCell ref="N30:P30"/>
    <mergeCell ref="Q30:S30"/>
    <mergeCell ref="K33:M33"/>
    <mergeCell ref="K31:M31"/>
    <mergeCell ref="K29:M29"/>
    <mergeCell ref="K30:M30"/>
    <mergeCell ref="N31:P31"/>
    <mergeCell ref="K32:M32"/>
    <mergeCell ref="N43:P43"/>
    <mergeCell ref="N33:P33"/>
    <mergeCell ref="Q33:S33"/>
    <mergeCell ref="AE42:AM42"/>
    <mergeCell ref="Q43:S43"/>
    <mergeCell ref="W43:Z43"/>
    <mergeCell ref="AA43:AB43"/>
    <mergeCell ref="AC43:AD43"/>
    <mergeCell ref="AE43:AM43"/>
    <mergeCell ref="AC42:AD42"/>
    <mergeCell ref="Q42:S42"/>
    <mergeCell ref="AC40:AD40"/>
    <mergeCell ref="AE40:AM40"/>
    <mergeCell ref="AA41:AB41"/>
    <mergeCell ref="AC41:AD41"/>
    <mergeCell ref="AE41:AM41"/>
    <mergeCell ref="AA40:AB40"/>
    <mergeCell ref="AC39:AD39"/>
    <mergeCell ref="AE39:AM39"/>
    <mergeCell ref="Q35:S35"/>
    <mergeCell ref="AA32:AB32"/>
    <mergeCell ref="AC32:AD32"/>
    <mergeCell ref="AC67:AG67"/>
    <mergeCell ref="W67:AA67"/>
    <mergeCell ref="AE38:AM38"/>
    <mergeCell ref="Q39:S39"/>
    <mergeCell ref="W39:Z39"/>
    <mergeCell ref="AA39:AB39"/>
    <mergeCell ref="Q40:S40"/>
    <mergeCell ref="K25:M25"/>
    <mergeCell ref="E40:E41"/>
    <mergeCell ref="H40:J40"/>
    <mergeCell ref="K40:M40"/>
    <mergeCell ref="H41:J41"/>
    <mergeCell ref="K41:M41"/>
    <mergeCell ref="E34:E35"/>
    <mergeCell ref="K35:M35"/>
    <mergeCell ref="N35:P35"/>
    <mergeCell ref="W42:Z42"/>
    <mergeCell ref="AA42:AB42"/>
    <mergeCell ref="E42:E43"/>
    <mergeCell ref="H42:J42"/>
    <mergeCell ref="K42:M42"/>
    <mergeCell ref="N42:P42"/>
    <mergeCell ref="H43:J43"/>
    <mergeCell ref="K43:M43"/>
    <mergeCell ref="E38:E39"/>
    <mergeCell ref="H38:J38"/>
    <mergeCell ref="K38:M38"/>
    <mergeCell ref="N38:P38"/>
    <mergeCell ref="H39:J39"/>
    <mergeCell ref="K39:M39"/>
    <mergeCell ref="N39:P39"/>
    <mergeCell ref="E8:H9"/>
    <mergeCell ref="Q41:S41"/>
    <mergeCell ref="Q38:S38"/>
    <mergeCell ref="E24:E25"/>
    <mergeCell ref="E32:E33"/>
    <mergeCell ref="E26:E27"/>
    <mergeCell ref="E28:E29"/>
    <mergeCell ref="E30:E31"/>
    <mergeCell ref="H33:J33"/>
    <mergeCell ref="H30:J30"/>
    <mergeCell ref="H32:J32"/>
    <mergeCell ref="E15:H15"/>
    <mergeCell ref="I15:N15"/>
    <mergeCell ref="O16:T16"/>
    <mergeCell ref="O17:T17"/>
    <mergeCell ref="H31:J31"/>
    <mergeCell ref="E36:E37"/>
    <mergeCell ref="H36:J36"/>
    <mergeCell ref="K36:M36"/>
    <mergeCell ref="N36:P36"/>
    <mergeCell ref="Q36:S36"/>
    <mergeCell ref="W36:Z36"/>
    <mergeCell ref="AA36:AB36"/>
    <mergeCell ref="AC36:AD36"/>
    <mergeCell ref="AE36:AM36"/>
    <mergeCell ref="H37:J37"/>
    <mergeCell ref="K37:M37"/>
    <mergeCell ref="N37:P37"/>
    <mergeCell ref="Q37:S37"/>
    <mergeCell ref="W37:Z37"/>
    <mergeCell ref="AA37:AB37"/>
    <mergeCell ref="AC37:AD37"/>
    <mergeCell ref="AE37:AM37"/>
    <mergeCell ref="AE32:AM32"/>
    <mergeCell ref="W33:Z33"/>
    <mergeCell ref="AA33:AB33"/>
    <mergeCell ref="AC33:AD33"/>
    <mergeCell ref="AE33:AM33"/>
    <mergeCell ref="W34:Z34"/>
    <mergeCell ref="AA34:AB34"/>
    <mergeCell ref="AC34:AD34"/>
    <mergeCell ref="W35:Z35"/>
    <mergeCell ref="AA35:AB35"/>
    <mergeCell ref="AC35:AD35"/>
    <mergeCell ref="AE34:AM34"/>
    <mergeCell ref="AE35:AM35"/>
    <mergeCell ref="W32:Z32"/>
    <mergeCell ref="W25:Z25"/>
    <mergeCell ref="AA25:AB25"/>
    <mergeCell ref="AC25:AD25"/>
    <mergeCell ref="W24:Z24"/>
    <mergeCell ref="AC17:AM20"/>
    <mergeCell ref="AE26:AM26"/>
    <mergeCell ref="AE27:AM27"/>
    <mergeCell ref="AE28:AM28"/>
    <mergeCell ref="W27:Z27"/>
    <mergeCell ref="AA27:AB27"/>
    <mergeCell ref="AC27:AD27"/>
    <mergeCell ref="U20:W20"/>
    <mergeCell ref="N32:P32"/>
    <mergeCell ref="Q32:S32"/>
    <mergeCell ref="Q13:AA13"/>
    <mergeCell ref="Q11:AA12"/>
    <mergeCell ref="AD11:AM11"/>
    <mergeCell ref="AC12:AM14"/>
    <mergeCell ref="AE25:AM25"/>
    <mergeCell ref="AA28:AB28"/>
    <mergeCell ref="AC28:AD28"/>
    <mergeCell ref="W22:Z23"/>
    <mergeCell ref="AE22:AM23"/>
    <mergeCell ref="AE24:AM24"/>
    <mergeCell ref="AA24:AB24"/>
    <mergeCell ref="AA22:AB23"/>
    <mergeCell ref="AC22:AD23"/>
    <mergeCell ref="AC24:AD24"/>
    <mergeCell ref="AA26:AB26"/>
    <mergeCell ref="AC26:AD26"/>
    <mergeCell ref="U18:W18"/>
    <mergeCell ref="U19:W19"/>
    <mergeCell ref="X18:AA18"/>
    <mergeCell ref="W26:Z26"/>
    <mergeCell ref="W28:Z28"/>
    <mergeCell ref="W30:Z30"/>
    <mergeCell ref="H49:J49"/>
    <mergeCell ref="K49:M49"/>
    <mergeCell ref="N49:P49"/>
    <mergeCell ref="Q49:S49"/>
    <mergeCell ref="AA48:AB48"/>
    <mergeCell ref="AC48:AD48"/>
    <mergeCell ref="AE48:AM48"/>
    <mergeCell ref="W47:Z47"/>
    <mergeCell ref="AA47:AB47"/>
    <mergeCell ref="AC47:AD47"/>
    <mergeCell ref="AE47:AM47"/>
    <mergeCell ref="H47:J47"/>
    <mergeCell ref="K47:M47"/>
    <mergeCell ref="N47:P47"/>
    <mergeCell ref="Q47:S47"/>
    <mergeCell ref="W49:Z49"/>
    <mergeCell ref="W48:Z48"/>
    <mergeCell ref="AA49:AB49"/>
    <mergeCell ref="AC49:AD49"/>
    <mergeCell ref="AE49:AM49"/>
    <mergeCell ref="W29:Z29"/>
    <mergeCell ref="AA29:AB29"/>
    <mergeCell ref="AC29:AD29"/>
    <mergeCell ref="AE29:AM29"/>
    <mergeCell ref="AA30:AB30"/>
    <mergeCell ref="AC30:AD30"/>
    <mergeCell ref="AE30:AM30"/>
    <mergeCell ref="W31:Z31"/>
    <mergeCell ref="AA31:AB31"/>
    <mergeCell ref="AC31:AD31"/>
    <mergeCell ref="AE31:AM31"/>
    <mergeCell ref="W40:Z40"/>
    <mergeCell ref="W41:Z41"/>
    <mergeCell ref="W38:Z38"/>
    <mergeCell ref="AE44:AM44"/>
    <mergeCell ref="E52:E53"/>
    <mergeCell ref="H52:J52"/>
    <mergeCell ref="K52:M52"/>
    <mergeCell ref="N52:P52"/>
    <mergeCell ref="AE50:AM50"/>
    <mergeCell ref="H51:J51"/>
    <mergeCell ref="K51:M51"/>
    <mergeCell ref="N51:P51"/>
    <mergeCell ref="Q51:S51"/>
    <mergeCell ref="W51:Z51"/>
    <mergeCell ref="AA51:AB51"/>
    <mergeCell ref="AC51:AD51"/>
    <mergeCell ref="AE51:AM51"/>
    <mergeCell ref="Q50:S50"/>
    <mergeCell ref="W50:Z50"/>
    <mergeCell ref="AA50:AB50"/>
    <mergeCell ref="AC50:AD50"/>
    <mergeCell ref="E50:E51"/>
    <mergeCell ref="H50:J50"/>
    <mergeCell ref="K50:M50"/>
    <mergeCell ref="E54:E55"/>
    <mergeCell ref="H54:J54"/>
    <mergeCell ref="K54:M54"/>
    <mergeCell ref="N54:P54"/>
    <mergeCell ref="AE56:AM56"/>
    <mergeCell ref="H57:J57"/>
    <mergeCell ref="K57:M57"/>
    <mergeCell ref="N50:P50"/>
    <mergeCell ref="AE52:AM52"/>
    <mergeCell ref="H53:J53"/>
    <mergeCell ref="K53:M53"/>
    <mergeCell ref="N53:P53"/>
    <mergeCell ref="Q53:S53"/>
    <mergeCell ref="W53:Z53"/>
    <mergeCell ref="AA53:AB53"/>
    <mergeCell ref="AC53:AD53"/>
    <mergeCell ref="AE53:AM53"/>
    <mergeCell ref="Q52:S52"/>
    <mergeCell ref="W52:Z52"/>
    <mergeCell ref="AA52:AB52"/>
    <mergeCell ref="AC52:AD52"/>
    <mergeCell ref="AE54:AM54"/>
    <mergeCell ref="H55:J55"/>
    <mergeCell ref="K55:M55"/>
    <mergeCell ref="N55:P55"/>
    <mergeCell ref="Q55:S55"/>
    <mergeCell ref="W55:Z55"/>
    <mergeCell ref="AA55:AB55"/>
    <mergeCell ref="AC55:AD55"/>
    <mergeCell ref="AE55:AM55"/>
    <mergeCell ref="Q54:S54"/>
    <mergeCell ref="W54:Z54"/>
    <mergeCell ref="AA54:AB54"/>
    <mergeCell ref="AC54:AD54"/>
    <mergeCell ref="AA57:AB57"/>
    <mergeCell ref="AC57:AD57"/>
    <mergeCell ref="AE57:AM57"/>
    <mergeCell ref="Q56:S56"/>
    <mergeCell ref="W56:Z56"/>
    <mergeCell ref="AA56:AB56"/>
    <mergeCell ref="AC56:AD56"/>
    <mergeCell ref="E56:E57"/>
    <mergeCell ref="H56:J56"/>
    <mergeCell ref="K56:M56"/>
    <mergeCell ref="N56:P56"/>
    <mergeCell ref="K58:M58"/>
    <mergeCell ref="N58:P58"/>
    <mergeCell ref="N61:P61"/>
    <mergeCell ref="Q61:S61"/>
    <mergeCell ref="W61:Z61"/>
    <mergeCell ref="N57:P57"/>
    <mergeCell ref="Q57:S57"/>
    <mergeCell ref="W57:Z57"/>
    <mergeCell ref="W60:Z60"/>
    <mergeCell ref="AA60:AB60"/>
    <mergeCell ref="AC60:AD60"/>
    <mergeCell ref="AL8:AM9"/>
    <mergeCell ref="E7:AK7"/>
    <mergeCell ref="AL7:AM7"/>
    <mergeCell ref="E60:E61"/>
    <mergeCell ref="H60:J60"/>
    <mergeCell ref="K60:M60"/>
    <mergeCell ref="N60:P60"/>
    <mergeCell ref="AE58:AM58"/>
    <mergeCell ref="H59:J59"/>
    <mergeCell ref="K59:M59"/>
    <mergeCell ref="N59:P59"/>
    <mergeCell ref="Q59:S59"/>
    <mergeCell ref="W59:Z59"/>
    <mergeCell ref="AA59:AB59"/>
    <mergeCell ref="AC59:AD59"/>
    <mergeCell ref="AE59:AM59"/>
    <mergeCell ref="Q58:S58"/>
    <mergeCell ref="W58:Z58"/>
    <mergeCell ref="AA58:AB58"/>
    <mergeCell ref="AC58:AD58"/>
    <mergeCell ref="E58:E59"/>
    <mergeCell ref="H58:J58"/>
    <mergeCell ref="E62:E63"/>
    <mergeCell ref="H62:J62"/>
    <mergeCell ref="K62:M62"/>
    <mergeCell ref="N62:P62"/>
    <mergeCell ref="AE60:AM60"/>
    <mergeCell ref="H61:J61"/>
    <mergeCell ref="K61:M61"/>
    <mergeCell ref="AE62:AM62"/>
    <mergeCell ref="H63:J63"/>
    <mergeCell ref="K63:M63"/>
    <mergeCell ref="N63:P63"/>
    <mergeCell ref="Q63:S63"/>
    <mergeCell ref="W63:Z63"/>
    <mergeCell ref="AA63:AB63"/>
    <mergeCell ref="AC63:AD63"/>
    <mergeCell ref="AE63:AM63"/>
    <mergeCell ref="Q62:S62"/>
    <mergeCell ref="W62:Z62"/>
    <mergeCell ref="AA62:AB62"/>
    <mergeCell ref="AC62:AD62"/>
    <mergeCell ref="AA61:AB61"/>
    <mergeCell ref="AC61:AD61"/>
    <mergeCell ref="AE61:AM61"/>
    <mergeCell ref="Q60:S60"/>
  </mergeCells>
  <phoneticPr fontId="2"/>
  <dataValidations disablePrompts="1" count="1">
    <dataValidation type="list" allowBlank="1" showInputMessage="1" showErrorMessage="1" sqref="G24:G63 U17:AA20" xr:uid="{00000000-0002-0000-0200-000000000000}">
      <formula1>$F$73:$F$74</formula1>
    </dataValidation>
  </dataValidations>
  <printOptions horizontalCentered="1"/>
  <pageMargins left="0.31" right="0.31" top="0.28000000000000003" bottom="0.17" header="0.24" footer="0.17"/>
  <pageSetup paperSize="9" scale="78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52"/>
    <pageSetUpPr fitToPage="1"/>
  </sheetPr>
  <dimension ref="A1:AR101"/>
  <sheetViews>
    <sheetView tabSelected="1" zoomScale="90" zoomScaleNormal="90" workbookViewId="0">
      <selection activeCell="C24" sqref="C24"/>
    </sheetView>
  </sheetViews>
  <sheetFormatPr defaultColWidth="9" defaultRowHeight="13.5" x14ac:dyDescent="0.15"/>
  <cols>
    <col min="1" max="1" width="14.75" style="21" customWidth="1"/>
    <col min="2" max="2" width="9.375" style="21" customWidth="1"/>
    <col min="3" max="4" width="5" style="21" customWidth="1"/>
    <col min="5" max="20" width="3.125" style="21" customWidth="1"/>
    <col min="21" max="21" width="2.875" style="21" customWidth="1"/>
    <col min="22" max="22" width="5" style="21" customWidth="1"/>
    <col min="23" max="35" width="3.125" style="21" customWidth="1"/>
    <col min="36" max="36" width="2.75" style="21" customWidth="1"/>
    <col min="37" max="39" width="2.625" style="21" customWidth="1"/>
    <col min="40" max="115" width="3.125" style="21" customWidth="1"/>
    <col min="116" max="16384" width="9" style="21"/>
  </cols>
  <sheetData>
    <row r="1" spans="5:44" ht="24" x14ac:dyDescent="0.25">
      <c r="E1" s="140" t="s">
        <v>177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</row>
    <row r="2" spans="5:44" ht="24" x14ac:dyDescent="0.25">
      <c r="E2" s="140" t="s">
        <v>347</v>
      </c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</row>
    <row r="3" spans="5:44" ht="29.25" customHeight="1" x14ac:dyDescent="0.15">
      <c r="E3" s="141" t="s">
        <v>348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</row>
    <row r="4" spans="5:44" ht="29.25" customHeight="1" x14ac:dyDescent="0.15"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</row>
    <row r="5" spans="5:44" ht="24" x14ac:dyDescent="0.25">
      <c r="E5" s="142" t="str">
        <f ca="1">"令和"&amp;DBCS(YEAR(基礎データ!M5)-2018)&amp;"年度"</f>
        <v>令和７年度</v>
      </c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30"/>
      <c r="AL5" s="314" t="s">
        <v>339</v>
      </c>
      <c r="AM5" s="314"/>
    </row>
    <row r="6" spans="5:44" ht="24" x14ac:dyDescent="0.25">
      <c r="E6" s="178" t="str">
        <f ca="1">"第"&amp;DBCS(YEAR(基礎データ!M5)-1975)&amp;"回鹿児島県高等学校新人ソフトテニｽ競技大会（全国選抜九州地区大会予選）"</f>
        <v>第５０回鹿児島県高等学校新人ソフトテニｽ競技大会（全国選抜九州地区大会予選）</v>
      </c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</row>
    <row r="7" spans="5:44" ht="24.75" thickBot="1" x14ac:dyDescent="0.3">
      <c r="E7" s="142" t="s">
        <v>57</v>
      </c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22"/>
      <c r="AL7" s="259" t="s">
        <v>340</v>
      </c>
      <c r="AM7" s="259"/>
      <c r="AO7" s="321" t="s">
        <v>346</v>
      </c>
      <c r="AP7" s="321"/>
      <c r="AQ7" s="321"/>
      <c r="AR7" s="106"/>
    </row>
    <row r="8" spans="5:44" ht="13.5" customHeight="1" x14ac:dyDescent="0.15">
      <c r="E8" s="179" t="str">
        <f>IF(基礎データ!E10="","",基礎データ!E10)</f>
        <v/>
      </c>
      <c r="F8" s="180"/>
      <c r="G8" s="180"/>
      <c r="H8" s="181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106"/>
      <c r="AA8" s="106"/>
      <c r="AB8" s="106"/>
      <c r="AC8" s="185" t="s">
        <v>72</v>
      </c>
      <c r="AD8" s="186"/>
      <c r="AE8" s="186" t="str">
        <f>IF(基礎データ!E11="","",基礎データ!E11&amp;"地区")</f>
        <v/>
      </c>
      <c r="AF8" s="186"/>
      <c r="AG8" s="186"/>
      <c r="AH8" s="186"/>
      <c r="AI8" s="186"/>
      <c r="AJ8" s="310"/>
      <c r="AK8" s="324" t="str">
        <f>IF(基礎データ!F11="","",基礎データ!F11)</f>
        <v/>
      </c>
      <c r="AL8" s="260">
        <f>COUNT(T24:T39)/2</f>
        <v>0</v>
      </c>
      <c r="AM8" s="261"/>
      <c r="AO8" s="315">
        <f>COUNT(T24:T39)</f>
        <v>0</v>
      </c>
      <c r="AP8" s="316"/>
      <c r="AQ8" s="317"/>
    </row>
    <row r="9" spans="5:44" ht="14.25" customHeight="1" thickBot="1" x14ac:dyDescent="0.2">
      <c r="E9" s="182"/>
      <c r="F9" s="183"/>
      <c r="G9" s="183"/>
      <c r="H9" s="184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106"/>
      <c r="AA9" s="106"/>
      <c r="AB9" s="106"/>
      <c r="AC9" s="187"/>
      <c r="AD9" s="188"/>
      <c r="AE9" s="188"/>
      <c r="AF9" s="188"/>
      <c r="AG9" s="188"/>
      <c r="AH9" s="188"/>
      <c r="AI9" s="188"/>
      <c r="AJ9" s="311"/>
      <c r="AK9" s="324"/>
      <c r="AL9" s="262"/>
      <c r="AM9" s="263"/>
      <c r="AO9" s="318"/>
      <c r="AP9" s="319"/>
      <c r="AQ9" s="320"/>
    </row>
    <row r="10" spans="5:44" ht="14.25" customHeight="1" x14ac:dyDescent="0.15"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107"/>
      <c r="AA10" s="107"/>
      <c r="AB10" s="107"/>
      <c r="AC10" s="30"/>
      <c r="AD10" s="30"/>
      <c r="AE10" s="30"/>
      <c r="AF10" s="30"/>
      <c r="AG10" s="30"/>
      <c r="AH10" s="30"/>
      <c r="AI10" s="30"/>
      <c r="AJ10" s="30"/>
      <c r="AK10" s="30"/>
      <c r="AL10" s="106"/>
      <c r="AM10" s="106"/>
    </row>
    <row r="11" spans="5:44" ht="15.75" customHeight="1" x14ac:dyDescent="0.15">
      <c r="E11" s="148" t="s">
        <v>0</v>
      </c>
      <c r="F11" s="149"/>
      <c r="G11" s="149"/>
      <c r="H11" s="149"/>
      <c r="I11" s="152" t="str">
        <f>IF(基礎データ!E14="","",基礎データ!E14)</f>
        <v/>
      </c>
      <c r="J11" s="153"/>
      <c r="K11" s="153"/>
      <c r="L11" s="153"/>
      <c r="M11" s="153"/>
      <c r="N11" s="153"/>
      <c r="O11" s="153"/>
      <c r="P11" s="153"/>
      <c r="Q11" s="156" t="str">
        <f>IF(基礎データ!E16="高等専門学校","こうとうせんもんがっこう","こうとうがっこう")</f>
        <v>こうとうがっこう</v>
      </c>
      <c r="R11" s="157"/>
      <c r="S11" s="157"/>
      <c r="T11" s="157"/>
      <c r="U11" s="157"/>
      <c r="V11" s="157"/>
      <c r="W11" s="157"/>
      <c r="X11" s="157"/>
      <c r="Y11" s="157"/>
      <c r="Z11" s="160"/>
      <c r="AA11" s="161"/>
      <c r="AB11" s="163" t="s">
        <v>9</v>
      </c>
      <c r="AC11" s="31" t="s">
        <v>13</v>
      </c>
      <c r="AD11" s="143" t="str">
        <f>IF(基礎データ!E20="","",基礎データ!E20)</f>
        <v/>
      </c>
      <c r="AE11" s="143"/>
      <c r="AF11" s="143"/>
      <c r="AG11" s="143"/>
      <c r="AH11" s="143"/>
      <c r="AI11" s="143"/>
      <c r="AJ11" s="143"/>
      <c r="AK11" s="143"/>
      <c r="AL11" s="143"/>
      <c r="AM11" s="144"/>
    </row>
    <row r="12" spans="5:44" ht="15.75" customHeight="1" x14ac:dyDescent="0.15">
      <c r="E12" s="150"/>
      <c r="F12" s="151"/>
      <c r="G12" s="151"/>
      <c r="H12" s="151"/>
      <c r="I12" s="154"/>
      <c r="J12" s="155"/>
      <c r="K12" s="155"/>
      <c r="L12" s="155"/>
      <c r="M12" s="155"/>
      <c r="N12" s="155"/>
      <c r="O12" s="155"/>
      <c r="P12" s="155"/>
      <c r="Q12" s="159"/>
      <c r="R12" s="160"/>
      <c r="S12" s="160"/>
      <c r="T12" s="160"/>
      <c r="U12" s="160"/>
      <c r="V12" s="160"/>
      <c r="W12" s="160"/>
      <c r="X12" s="160"/>
      <c r="Y12" s="160"/>
      <c r="Z12" s="160"/>
      <c r="AA12" s="161"/>
      <c r="AB12" s="163"/>
      <c r="AC12" s="145" t="str">
        <f>IF(基礎データ!E21="","",基礎データ!E21)</f>
        <v/>
      </c>
      <c r="AD12" s="146"/>
      <c r="AE12" s="146"/>
      <c r="AF12" s="146"/>
      <c r="AG12" s="146"/>
      <c r="AH12" s="146"/>
      <c r="AI12" s="146"/>
      <c r="AJ12" s="146"/>
      <c r="AK12" s="146"/>
      <c r="AL12" s="146"/>
      <c r="AM12" s="147"/>
    </row>
    <row r="13" spans="5:44" ht="15.75" customHeight="1" x14ac:dyDescent="0.15">
      <c r="E13" s="164" t="s">
        <v>1</v>
      </c>
      <c r="F13" s="165"/>
      <c r="G13" s="165"/>
      <c r="H13" s="165"/>
      <c r="I13" s="303" t="str">
        <f>IF(基礎データ!E15="","",基礎データ!E15)</f>
        <v/>
      </c>
      <c r="J13" s="304"/>
      <c r="K13" s="304"/>
      <c r="L13" s="304"/>
      <c r="M13" s="169" t="str">
        <f>IF(基礎データ!E16="高等専門学校","高等専門学校","高等学校")</f>
        <v>高等学校</v>
      </c>
      <c r="N13" s="169"/>
      <c r="O13" s="169"/>
      <c r="P13" s="307"/>
      <c r="Q13" s="172" t="s">
        <v>7</v>
      </c>
      <c r="R13" s="173"/>
      <c r="S13" s="173"/>
      <c r="T13" s="173"/>
      <c r="U13" s="173"/>
      <c r="V13" s="173"/>
      <c r="W13" s="173"/>
      <c r="X13" s="173"/>
      <c r="Y13" s="173"/>
      <c r="Z13" s="173"/>
      <c r="AA13" s="174"/>
      <c r="AB13" s="163"/>
      <c r="AC13" s="145"/>
      <c r="AD13" s="146"/>
      <c r="AE13" s="146"/>
      <c r="AF13" s="146"/>
      <c r="AG13" s="146"/>
      <c r="AH13" s="146"/>
      <c r="AI13" s="146"/>
      <c r="AJ13" s="146"/>
      <c r="AK13" s="146"/>
      <c r="AL13" s="146"/>
      <c r="AM13" s="147"/>
    </row>
    <row r="14" spans="5:44" ht="15.75" customHeight="1" x14ac:dyDescent="0.15">
      <c r="E14" s="166"/>
      <c r="F14" s="309"/>
      <c r="G14" s="309"/>
      <c r="H14" s="309"/>
      <c r="I14" s="305"/>
      <c r="J14" s="306"/>
      <c r="K14" s="306"/>
      <c r="L14" s="306"/>
      <c r="M14" s="225"/>
      <c r="N14" s="225"/>
      <c r="O14" s="225"/>
      <c r="P14" s="308"/>
      <c r="Q14" s="47" t="str">
        <f>IF(基礎データ!E15="","",LEFT(基礎データ!E15,1))</f>
        <v/>
      </c>
      <c r="R14" s="47" t="str">
        <f>IF(OR(基礎データ!E15="",LEN(基礎データ!E15)&lt;2),"",RIGHT(LEFT(基礎データ!E15,2),1))</f>
        <v/>
      </c>
      <c r="S14" s="47" t="str">
        <f>IF(OR(基礎データ!E15="",LEN(基礎データ!E15)&lt;3),"",RIGHT(LEFT(基礎データ!E15,3),1))</f>
        <v/>
      </c>
      <c r="T14" s="47" t="str">
        <f>IF(OR(基礎データ!E15="",LEN(基礎データ!E15)&lt;4),"",RIGHT(LEFT(基礎データ!E15,4),1))</f>
        <v/>
      </c>
      <c r="U14" s="47" t="str">
        <f>IF(OR(基礎データ!E15="",LEN(基礎データ!E15)&lt;5),"",RIGHT(基礎データ!E15,2))</f>
        <v/>
      </c>
      <c r="V14" s="175" t="s">
        <v>56</v>
      </c>
      <c r="W14" s="176"/>
      <c r="X14" s="176"/>
      <c r="Y14" s="176"/>
      <c r="Z14" s="176"/>
      <c r="AA14" s="177"/>
      <c r="AB14" s="163"/>
      <c r="AC14" s="145"/>
      <c r="AD14" s="146"/>
      <c r="AE14" s="146"/>
      <c r="AF14" s="146"/>
      <c r="AG14" s="146"/>
      <c r="AH14" s="146"/>
      <c r="AI14" s="146"/>
      <c r="AJ14" s="146"/>
      <c r="AK14" s="146"/>
      <c r="AL14" s="146"/>
      <c r="AM14" s="147"/>
    </row>
    <row r="15" spans="5:44" ht="15.75" customHeight="1" x14ac:dyDescent="0.15">
      <c r="E15" s="193" t="s">
        <v>52</v>
      </c>
      <c r="F15" s="194"/>
      <c r="G15" s="194"/>
      <c r="H15" s="194"/>
      <c r="I15" s="195" t="str">
        <f>IF(基礎データ!E18="","",基礎データ!E18)</f>
        <v/>
      </c>
      <c r="J15" s="196"/>
      <c r="K15" s="196"/>
      <c r="L15" s="196"/>
      <c r="M15" s="196"/>
      <c r="N15" s="197"/>
      <c r="O15" s="198" t="str">
        <f>IF(基礎データ!E19="","","携帯電話("&amp;基礎データ!E19&amp;")")</f>
        <v/>
      </c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302"/>
      <c r="AB15" s="163"/>
      <c r="AC15" s="33" t="s">
        <v>8</v>
      </c>
      <c r="AD15" s="199" t="str">
        <f>IF(基礎データ!E22="","",基礎データ!E22)</f>
        <v/>
      </c>
      <c r="AE15" s="199"/>
      <c r="AF15" s="199"/>
      <c r="AG15" s="199"/>
      <c r="AH15" s="199"/>
      <c r="AI15" s="199"/>
      <c r="AJ15" s="199"/>
      <c r="AK15" s="199"/>
      <c r="AL15" s="199"/>
      <c r="AM15" s="200"/>
    </row>
    <row r="16" spans="5:44" ht="15.75" customHeight="1" x14ac:dyDescent="0.15">
      <c r="E16" s="170" t="s">
        <v>172</v>
      </c>
      <c r="F16" s="171"/>
      <c r="G16" s="171"/>
      <c r="H16" s="171"/>
      <c r="I16" s="90" t="s">
        <v>309</v>
      </c>
      <c r="J16" s="249" t="s">
        <v>308</v>
      </c>
      <c r="K16" s="201"/>
      <c r="L16" s="201"/>
      <c r="M16" s="201"/>
      <c r="N16" s="202"/>
      <c r="O16" s="221" t="s">
        <v>0</v>
      </c>
      <c r="P16" s="221"/>
      <c r="Q16" s="221"/>
      <c r="R16" s="221"/>
      <c r="S16" s="221"/>
      <c r="T16" s="221"/>
      <c r="U16" s="207" t="s">
        <v>173</v>
      </c>
      <c r="V16" s="151"/>
      <c r="W16" s="151"/>
      <c r="X16" s="207" t="s">
        <v>310</v>
      </c>
      <c r="Y16" s="151"/>
      <c r="Z16" s="151"/>
      <c r="AA16" s="208"/>
      <c r="AB16" s="163"/>
      <c r="AC16" s="33" t="s">
        <v>14</v>
      </c>
      <c r="AD16" s="199" t="str">
        <f>IF(基礎データ!E23="","",基礎データ!E23)</f>
        <v/>
      </c>
      <c r="AE16" s="199"/>
      <c r="AF16" s="199"/>
      <c r="AG16" s="199"/>
      <c r="AH16" s="199"/>
      <c r="AI16" s="199"/>
      <c r="AJ16" s="199"/>
      <c r="AK16" s="199"/>
      <c r="AL16" s="199"/>
      <c r="AM16" s="200"/>
    </row>
    <row r="17" spans="1:39" ht="15.75" customHeight="1" x14ac:dyDescent="0.15">
      <c r="E17" s="170"/>
      <c r="F17" s="171"/>
      <c r="G17" s="171"/>
      <c r="H17" s="171"/>
      <c r="I17" s="88">
        <v>1</v>
      </c>
      <c r="J17" s="296"/>
      <c r="K17" s="297"/>
      <c r="L17" s="297"/>
      <c r="M17" s="297"/>
      <c r="N17" s="298"/>
      <c r="O17" s="296"/>
      <c r="P17" s="297"/>
      <c r="Q17" s="297"/>
      <c r="R17" s="297"/>
      <c r="S17" s="297"/>
      <c r="T17" s="298"/>
      <c r="U17" s="296"/>
      <c r="V17" s="297"/>
      <c r="W17" s="298"/>
      <c r="X17" s="296"/>
      <c r="Y17" s="297"/>
      <c r="Z17" s="297"/>
      <c r="AA17" s="301"/>
      <c r="AB17" s="211" t="s">
        <v>175</v>
      </c>
      <c r="AC17" s="282"/>
      <c r="AD17" s="283"/>
      <c r="AE17" s="283"/>
      <c r="AF17" s="283"/>
      <c r="AG17" s="283"/>
      <c r="AH17" s="283"/>
      <c r="AI17" s="283"/>
      <c r="AJ17" s="283"/>
      <c r="AK17" s="283"/>
      <c r="AL17" s="283"/>
      <c r="AM17" s="284"/>
    </row>
    <row r="18" spans="1:39" ht="15.75" customHeight="1" x14ac:dyDescent="0.15">
      <c r="C18" s="222" t="s">
        <v>332</v>
      </c>
      <c r="E18" s="170"/>
      <c r="F18" s="171"/>
      <c r="G18" s="171"/>
      <c r="H18" s="171"/>
      <c r="I18" s="88">
        <v>2</v>
      </c>
      <c r="J18" s="278"/>
      <c r="K18" s="279"/>
      <c r="L18" s="279"/>
      <c r="M18" s="279"/>
      <c r="N18" s="280"/>
      <c r="O18" s="278"/>
      <c r="P18" s="279"/>
      <c r="Q18" s="279"/>
      <c r="R18" s="279"/>
      <c r="S18" s="279"/>
      <c r="T18" s="280"/>
      <c r="U18" s="278"/>
      <c r="V18" s="279"/>
      <c r="W18" s="280"/>
      <c r="X18" s="278"/>
      <c r="Y18" s="279"/>
      <c r="Z18" s="279"/>
      <c r="AA18" s="281"/>
      <c r="AB18" s="212"/>
      <c r="AC18" s="285"/>
      <c r="AD18" s="286"/>
      <c r="AE18" s="286"/>
      <c r="AF18" s="286"/>
      <c r="AG18" s="286"/>
      <c r="AH18" s="286"/>
      <c r="AI18" s="286"/>
      <c r="AJ18" s="286"/>
      <c r="AK18" s="286"/>
      <c r="AL18" s="286"/>
      <c r="AM18" s="287"/>
    </row>
    <row r="19" spans="1:39" ht="15.75" customHeight="1" x14ac:dyDescent="0.15">
      <c r="C19" s="222"/>
      <c r="E19" s="170"/>
      <c r="F19" s="171"/>
      <c r="G19" s="171"/>
      <c r="H19" s="171"/>
      <c r="I19" s="88">
        <v>3</v>
      </c>
      <c r="J19" s="278"/>
      <c r="K19" s="279"/>
      <c r="L19" s="279"/>
      <c r="M19" s="279"/>
      <c r="N19" s="280"/>
      <c r="O19" s="278"/>
      <c r="P19" s="279"/>
      <c r="Q19" s="279"/>
      <c r="R19" s="279"/>
      <c r="S19" s="279"/>
      <c r="T19" s="280"/>
      <c r="U19" s="278"/>
      <c r="V19" s="279"/>
      <c r="W19" s="280"/>
      <c r="X19" s="278"/>
      <c r="Y19" s="279"/>
      <c r="Z19" s="279"/>
      <c r="AA19" s="281"/>
      <c r="AB19" s="212"/>
      <c r="AC19" s="285"/>
      <c r="AD19" s="286"/>
      <c r="AE19" s="286"/>
      <c r="AF19" s="286"/>
      <c r="AG19" s="286"/>
      <c r="AH19" s="286"/>
      <c r="AI19" s="286"/>
      <c r="AJ19" s="286"/>
      <c r="AK19" s="286"/>
      <c r="AL19" s="286"/>
      <c r="AM19" s="287"/>
    </row>
    <row r="20" spans="1:39" ht="15.75" customHeight="1" x14ac:dyDescent="0.15">
      <c r="C20" s="222"/>
      <c r="E20" s="224"/>
      <c r="F20" s="225"/>
      <c r="G20" s="225"/>
      <c r="H20" s="225"/>
      <c r="I20" s="89">
        <v>4</v>
      </c>
      <c r="J20" s="291"/>
      <c r="K20" s="292"/>
      <c r="L20" s="292"/>
      <c r="M20" s="292"/>
      <c r="N20" s="293"/>
      <c r="O20" s="291"/>
      <c r="P20" s="292"/>
      <c r="Q20" s="292"/>
      <c r="R20" s="292"/>
      <c r="S20" s="292"/>
      <c r="T20" s="293"/>
      <c r="U20" s="291"/>
      <c r="V20" s="292"/>
      <c r="W20" s="293"/>
      <c r="X20" s="291"/>
      <c r="Y20" s="292"/>
      <c r="Z20" s="292"/>
      <c r="AA20" s="312"/>
      <c r="AB20" s="213"/>
      <c r="AC20" s="288"/>
      <c r="AD20" s="289"/>
      <c r="AE20" s="289"/>
      <c r="AF20" s="289"/>
      <c r="AG20" s="289"/>
      <c r="AH20" s="289"/>
      <c r="AI20" s="289"/>
      <c r="AJ20" s="289"/>
      <c r="AK20" s="289"/>
      <c r="AL20" s="289"/>
      <c r="AM20" s="290"/>
    </row>
    <row r="21" spans="1:39" ht="13.5" customHeight="1" x14ac:dyDescent="0.15">
      <c r="B21" s="22"/>
      <c r="C21" s="222"/>
      <c r="D21" s="23"/>
      <c r="E21" s="35"/>
      <c r="F21" s="35"/>
      <c r="G21" s="35"/>
      <c r="H21" s="35"/>
      <c r="I21" s="35"/>
      <c r="J21" s="35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4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</row>
    <row r="22" spans="1:39" s="24" customFormat="1" ht="36" customHeight="1" x14ac:dyDescent="0.15">
      <c r="C22" s="222"/>
      <c r="D22" s="227" t="s">
        <v>94</v>
      </c>
      <c r="E22" s="229" t="s">
        <v>89</v>
      </c>
      <c r="F22" s="231" t="s">
        <v>45</v>
      </c>
      <c r="G22" s="233" t="s">
        <v>90</v>
      </c>
      <c r="H22" s="235" t="s">
        <v>93</v>
      </c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7" t="s">
        <v>85</v>
      </c>
      <c r="U22" s="237" t="s">
        <v>86</v>
      </c>
      <c r="V22" s="239" t="s">
        <v>87</v>
      </c>
      <c r="W22" s="246" t="s">
        <v>4</v>
      </c>
      <c r="X22" s="246"/>
      <c r="Y22" s="246"/>
      <c r="Z22" s="246"/>
      <c r="AA22" s="247" t="s">
        <v>5</v>
      </c>
      <c r="AB22" s="247"/>
      <c r="AC22" s="247" t="s">
        <v>53</v>
      </c>
      <c r="AD22" s="247"/>
      <c r="AE22" s="247" t="s">
        <v>91</v>
      </c>
      <c r="AF22" s="247"/>
      <c r="AG22" s="247"/>
      <c r="AH22" s="247"/>
      <c r="AI22" s="247"/>
      <c r="AJ22" s="247"/>
      <c r="AK22" s="247"/>
      <c r="AL22" s="247"/>
      <c r="AM22" s="247"/>
    </row>
    <row r="23" spans="1:39" s="24" customFormat="1" ht="39.75" customHeight="1" x14ac:dyDescent="0.15">
      <c r="A23" s="45" t="s">
        <v>331</v>
      </c>
      <c r="C23" s="222"/>
      <c r="D23" s="228"/>
      <c r="E23" s="230"/>
      <c r="F23" s="232"/>
      <c r="G23" s="234"/>
      <c r="H23" s="223" t="s">
        <v>84</v>
      </c>
      <c r="I23" s="205"/>
      <c r="J23" s="205"/>
      <c r="K23" s="205"/>
      <c r="L23" s="205"/>
      <c r="M23" s="206"/>
      <c r="N23" s="243" t="s">
        <v>83</v>
      </c>
      <c r="O23" s="244"/>
      <c r="P23" s="244"/>
      <c r="Q23" s="244"/>
      <c r="R23" s="244"/>
      <c r="S23" s="245"/>
      <c r="T23" s="238"/>
      <c r="U23" s="238"/>
      <c r="V23" s="239"/>
      <c r="W23" s="246"/>
      <c r="X23" s="246"/>
      <c r="Y23" s="246"/>
      <c r="Z23" s="246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7"/>
    </row>
    <row r="24" spans="1:39" s="24" customFormat="1" ht="16.5" customHeight="1" x14ac:dyDescent="0.15">
      <c r="A24" s="104" t="str">
        <f>基礎データ!C32&amp;" 　"&amp;基礎データ!D32&amp;基礎データ!E32</f>
        <v>1 　</v>
      </c>
      <c r="C24" s="56"/>
      <c r="D24" s="25">
        <v>1</v>
      </c>
      <c r="E24" s="247">
        <v>1</v>
      </c>
      <c r="F24" s="36" t="s">
        <v>6</v>
      </c>
      <c r="G24" s="49"/>
      <c r="H24" s="271" t="str">
        <f>IF(C24&gt;0,VLOOKUP(C24,基礎データ!$C$32:$M$101,2),"")</f>
        <v/>
      </c>
      <c r="I24" s="153"/>
      <c r="J24" s="153"/>
      <c r="K24" s="271" t="str">
        <f>IF(C24&gt;0,VLOOKUP(C24,基礎データ!$C$32:$M$101,3),"")</f>
        <v/>
      </c>
      <c r="L24" s="153"/>
      <c r="M24" s="153"/>
      <c r="N24" s="271" t="str">
        <f>IF(C24&gt;0,VLOOKUP(C24,基礎データ!$C$32:$M$101,4),"")</f>
        <v/>
      </c>
      <c r="O24" s="153"/>
      <c r="P24" s="153"/>
      <c r="Q24" s="271" t="str">
        <f>IF(C24&gt;0,VLOOKUP(C24,基礎データ!$C$32:$M$101,5),"")</f>
        <v/>
      </c>
      <c r="R24" s="153"/>
      <c r="S24" s="153"/>
      <c r="T24" s="52"/>
      <c r="U24" s="87"/>
      <c r="V24" s="37" t="str">
        <f>IF(C24&gt;0,VLOOKUP(C24,基礎データ!$C$32:$M$101,9),"")</f>
        <v/>
      </c>
      <c r="W24" s="191" t="str">
        <f>IF(C24&gt;0,VLOOKUP(C24,基礎データ!$C$32:$M$101,6)&amp;"."&amp;VLOOKUP(C24,基礎データ!$C$32:$M$101,7)&amp;"."&amp;VLOOKUP(C24,基礎データ!$C$32:$M$101,8),"")</f>
        <v/>
      </c>
      <c r="X24" s="191"/>
      <c r="Y24" s="191"/>
      <c r="Z24" s="191"/>
      <c r="AA24" s="323" t="str">
        <f>IF(C24&gt;0,VLOOKUP(C24,基礎データ!$C$32:$M$101,10),"")</f>
        <v/>
      </c>
      <c r="AB24" s="323"/>
      <c r="AC24" s="248" t="str">
        <f>IF(C24&gt;0,VLOOKUP(C24,基礎データ!$C$32:$M$101,11),"")</f>
        <v/>
      </c>
      <c r="AD24" s="248"/>
      <c r="AE24" s="272"/>
      <c r="AF24" s="272"/>
      <c r="AG24" s="272"/>
      <c r="AH24" s="272"/>
      <c r="AI24" s="272"/>
      <c r="AJ24" s="272"/>
      <c r="AK24" s="272"/>
      <c r="AL24" s="272"/>
      <c r="AM24" s="272"/>
    </row>
    <row r="25" spans="1:39" s="24" customFormat="1" ht="16.5" customHeight="1" x14ac:dyDescent="0.15">
      <c r="A25" s="104" t="str">
        <f>基礎データ!C33&amp;" 　"&amp;基礎データ!D33&amp;基礎データ!E33</f>
        <v>2 　</v>
      </c>
      <c r="C25" s="56"/>
      <c r="D25" s="25">
        <v>2</v>
      </c>
      <c r="E25" s="247"/>
      <c r="F25" s="38" t="s">
        <v>82</v>
      </c>
      <c r="G25" s="50"/>
      <c r="H25" s="273" t="str">
        <f>IF(C25&gt;0,VLOOKUP(C25,基礎データ!$C$32:$M$101,2),"")</f>
        <v/>
      </c>
      <c r="I25" s="274"/>
      <c r="J25" s="274"/>
      <c r="K25" s="273" t="str">
        <f>IF(C25&gt;0,VLOOKUP(C25,基礎データ!$C$32:$M$101,3),"")</f>
        <v/>
      </c>
      <c r="L25" s="274"/>
      <c r="M25" s="274"/>
      <c r="N25" s="273" t="str">
        <f>IF(C25&gt;0,VLOOKUP(C25,基礎データ!$C$32:$M$101,4),"")</f>
        <v/>
      </c>
      <c r="O25" s="274"/>
      <c r="P25" s="274"/>
      <c r="Q25" s="273" t="str">
        <f>IF(C25&gt;0,VLOOKUP(C25,基礎データ!$C$32:$M$101,5),"")</f>
        <v/>
      </c>
      <c r="R25" s="274"/>
      <c r="S25" s="274"/>
      <c r="T25" s="53"/>
      <c r="U25" s="86"/>
      <c r="V25" s="39" t="str">
        <f>IF(C25&gt;0,VLOOKUP(C25,基礎データ!$C$32:$M$101,9),"")</f>
        <v/>
      </c>
      <c r="W25" s="254" t="str">
        <f>IF(C25&gt;0,VLOOKUP(C25,基礎データ!$C$32:$M$101,6)&amp;"."&amp;VLOOKUP(C25,基礎データ!$C$32:$M$101,7)&amp;"."&amp;VLOOKUP(C25,基礎データ!$C$32:$M$101,8),"")</f>
        <v/>
      </c>
      <c r="X25" s="254"/>
      <c r="Y25" s="254"/>
      <c r="Z25" s="254"/>
      <c r="AA25" s="257" t="str">
        <f>IF(C25&gt;0,VLOOKUP(C25,基礎データ!$C$32:$M$101,10),"")</f>
        <v/>
      </c>
      <c r="AB25" s="257"/>
      <c r="AC25" s="258" t="str">
        <f>IF(C25&gt;0,VLOOKUP(C25,基礎データ!$C$32:$M$101,11),"")</f>
        <v/>
      </c>
      <c r="AD25" s="258"/>
      <c r="AE25" s="277"/>
      <c r="AF25" s="277"/>
      <c r="AG25" s="277"/>
      <c r="AH25" s="277"/>
      <c r="AI25" s="277"/>
      <c r="AJ25" s="277"/>
      <c r="AK25" s="277"/>
      <c r="AL25" s="277"/>
      <c r="AM25" s="277"/>
    </row>
    <row r="26" spans="1:39" s="24" customFormat="1" ht="16.5" customHeight="1" x14ac:dyDescent="0.15">
      <c r="A26" s="104" t="str">
        <f>基礎データ!C34&amp;" 　"&amp;基礎データ!D34&amp;基礎データ!E34</f>
        <v>3 　</v>
      </c>
      <c r="C26" s="56"/>
      <c r="D26" s="25">
        <v>3</v>
      </c>
      <c r="E26" s="247">
        <v>2</v>
      </c>
      <c r="F26" s="36" t="s">
        <v>6</v>
      </c>
      <c r="G26" s="49"/>
      <c r="H26" s="271" t="str">
        <f>IF(C26&gt;0,VLOOKUP(C26,基礎データ!$C$32:$M$101,2),"")</f>
        <v/>
      </c>
      <c r="I26" s="153"/>
      <c r="J26" s="153"/>
      <c r="K26" s="271" t="str">
        <f>IF(C26&gt;0,VLOOKUP(C26,基礎データ!$C$32:$M$101,3),"")</f>
        <v/>
      </c>
      <c r="L26" s="153"/>
      <c r="M26" s="153"/>
      <c r="N26" s="271" t="str">
        <f>IF(C26&gt;0,VLOOKUP(C26,基礎データ!$C$32:$M$101,4),"")</f>
        <v/>
      </c>
      <c r="O26" s="153"/>
      <c r="P26" s="153"/>
      <c r="Q26" s="271" t="str">
        <f>IF(C26&gt;0,VLOOKUP(C26,基礎データ!$C$32:$M$101,5),"")</f>
        <v/>
      </c>
      <c r="R26" s="153"/>
      <c r="S26" s="153"/>
      <c r="T26" s="52"/>
      <c r="U26" s="87"/>
      <c r="V26" s="37" t="str">
        <f>IF(C26&gt;0,VLOOKUP(C26,基礎データ!$C$32:$M$101,9),"")</f>
        <v/>
      </c>
      <c r="W26" s="191" t="str">
        <f>IF(C26&gt;0,VLOOKUP(C26,基礎データ!$C$32:$M$101,6)&amp;"."&amp;VLOOKUP(C26,基礎データ!$C$32:$M$101,7)&amp;"."&amp;VLOOKUP(C26,基礎データ!$C$32:$M$101,8),"")</f>
        <v/>
      </c>
      <c r="X26" s="191"/>
      <c r="Y26" s="191"/>
      <c r="Z26" s="191"/>
      <c r="AA26" s="323" t="str">
        <f>IF(C26&gt;0,VLOOKUP(C26,基礎データ!$C$32:$M$101,10),"")</f>
        <v/>
      </c>
      <c r="AB26" s="323"/>
      <c r="AC26" s="248" t="str">
        <f>IF(C26&gt;0,VLOOKUP(C26,基礎データ!$C$32:$M$101,11),"")</f>
        <v/>
      </c>
      <c r="AD26" s="248"/>
      <c r="AE26" s="272"/>
      <c r="AF26" s="272"/>
      <c r="AG26" s="272"/>
      <c r="AH26" s="272"/>
      <c r="AI26" s="272"/>
      <c r="AJ26" s="272"/>
      <c r="AK26" s="272"/>
      <c r="AL26" s="272"/>
      <c r="AM26" s="272"/>
    </row>
    <row r="27" spans="1:39" s="24" customFormat="1" ht="16.5" customHeight="1" x14ac:dyDescent="0.15">
      <c r="A27" s="104" t="str">
        <f>基礎データ!C35&amp;" 　"&amp;基礎データ!D35&amp;基礎データ!E35</f>
        <v>4 　</v>
      </c>
      <c r="C27" s="56"/>
      <c r="D27" s="25">
        <v>4</v>
      </c>
      <c r="E27" s="247"/>
      <c r="F27" s="38" t="s">
        <v>82</v>
      </c>
      <c r="G27" s="50"/>
      <c r="H27" s="273" t="str">
        <f>IF(C27&gt;0,VLOOKUP(C27,基礎データ!$C$32:$M$101,2),"")</f>
        <v/>
      </c>
      <c r="I27" s="274"/>
      <c r="J27" s="274"/>
      <c r="K27" s="273" t="str">
        <f>IF(C27&gt;0,VLOOKUP(C27,基礎データ!$C$32:$M$101,3),"")</f>
        <v/>
      </c>
      <c r="L27" s="274"/>
      <c r="M27" s="274"/>
      <c r="N27" s="273" t="str">
        <f>IF(C27&gt;0,VLOOKUP(C27,基礎データ!$C$32:$M$101,4),"")</f>
        <v/>
      </c>
      <c r="O27" s="274"/>
      <c r="P27" s="274"/>
      <c r="Q27" s="273" t="str">
        <f>IF(C27&gt;0,VLOOKUP(C27,基礎データ!$C$32:$M$101,5),"")</f>
        <v/>
      </c>
      <c r="R27" s="274"/>
      <c r="S27" s="274"/>
      <c r="T27" s="53"/>
      <c r="U27" s="86"/>
      <c r="V27" s="39" t="str">
        <f>IF(C27&gt;0,VLOOKUP(C27,基礎データ!$C$32:$M$101,9),"")</f>
        <v/>
      </c>
      <c r="W27" s="254" t="str">
        <f>IF(C27&gt;0,VLOOKUP(C27,基礎データ!$C$32:$M$101,6)&amp;"."&amp;VLOOKUP(C27,基礎データ!$C$32:$M$101,7)&amp;"."&amp;VLOOKUP(C27,基礎データ!$C$32:$M$101,8),"")</f>
        <v/>
      </c>
      <c r="X27" s="254"/>
      <c r="Y27" s="254"/>
      <c r="Z27" s="254"/>
      <c r="AA27" s="257" t="str">
        <f>IF(C27&gt;0,VLOOKUP(C27,基礎データ!$C$32:$M$101,10),"")</f>
        <v/>
      </c>
      <c r="AB27" s="257"/>
      <c r="AC27" s="258" t="str">
        <f>IF(C27&gt;0,VLOOKUP(C27,基礎データ!$C$32:$M$101,11),"")</f>
        <v/>
      </c>
      <c r="AD27" s="258"/>
      <c r="AE27" s="277"/>
      <c r="AF27" s="277"/>
      <c r="AG27" s="277"/>
      <c r="AH27" s="277"/>
      <c r="AI27" s="277"/>
      <c r="AJ27" s="277"/>
      <c r="AK27" s="277"/>
      <c r="AL27" s="277"/>
      <c r="AM27" s="277"/>
    </row>
    <row r="28" spans="1:39" s="24" customFormat="1" ht="16.5" customHeight="1" x14ac:dyDescent="0.15">
      <c r="A28" s="104" t="str">
        <f>基礎データ!C36&amp;" 　"&amp;基礎データ!D36&amp;基礎データ!E36</f>
        <v>5 　</v>
      </c>
      <c r="C28" s="56"/>
      <c r="D28" s="25">
        <v>5</v>
      </c>
      <c r="E28" s="247">
        <v>3</v>
      </c>
      <c r="F28" s="36" t="s">
        <v>6</v>
      </c>
      <c r="G28" s="49"/>
      <c r="H28" s="271" t="str">
        <f>IF(C28&gt;0,VLOOKUP(C28,基礎データ!$C$32:$M$101,2),"")</f>
        <v/>
      </c>
      <c r="I28" s="153"/>
      <c r="J28" s="153"/>
      <c r="K28" s="271" t="str">
        <f>IF(C28&gt;0,VLOOKUP(C28,基礎データ!$C$32:$M$101,3),"")</f>
        <v/>
      </c>
      <c r="L28" s="153"/>
      <c r="M28" s="153"/>
      <c r="N28" s="271" t="str">
        <f>IF(C28&gt;0,VLOOKUP(C28,基礎データ!$C$32:$M$101,4),"")</f>
        <v/>
      </c>
      <c r="O28" s="153"/>
      <c r="P28" s="153"/>
      <c r="Q28" s="271" t="str">
        <f>IF(C28&gt;0,VLOOKUP(C28,基礎データ!$C$32:$M$101,5),"")</f>
        <v/>
      </c>
      <c r="R28" s="153"/>
      <c r="S28" s="153"/>
      <c r="T28" s="52"/>
      <c r="U28" s="87"/>
      <c r="V28" s="37" t="str">
        <f>IF(C28&gt;0,VLOOKUP(C28,基礎データ!$C$32:$M$101,9),"")</f>
        <v/>
      </c>
      <c r="W28" s="191" t="str">
        <f>IF(C28&gt;0,VLOOKUP(C28,基礎データ!$C$32:$M$101,6)&amp;"."&amp;VLOOKUP(C28,基礎データ!$C$32:$M$101,7)&amp;"."&amp;VLOOKUP(C28,基礎データ!$C$32:$M$101,8),"")</f>
        <v/>
      </c>
      <c r="X28" s="191"/>
      <c r="Y28" s="191"/>
      <c r="Z28" s="191"/>
      <c r="AA28" s="323" t="str">
        <f>IF(C28&gt;0,VLOOKUP(C28,基礎データ!$C$32:$M$101,10),"")</f>
        <v/>
      </c>
      <c r="AB28" s="323"/>
      <c r="AC28" s="248" t="str">
        <f>IF(C28&gt;0,VLOOKUP(C28,基礎データ!$C$32:$M$101,11),"")</f>
        <v/>
      </c>
      <c r="AD28" s="248"/>
      <c r="AE28" s="272"/>
      <c r="AF28" s="272"/>
      <c r="AG28" s="272"/>
      <c r="AH28" s="272"/>
      <c r="AI28" s="272"/>
      <c r="AJ28" s="272"/>
      <c r="AK28" s="272"/>
      <c r="AL28" s="272"/>
      <c r="AM28" s="272"/>
    </row>
    <row r="29" spans="1:39" s="24" customFormat="1" ht="16.5" customHeight="1" x14ac:dyDescent="0.15">
      <c r="A29" s="104" t="str">
        <f>基礎データ!C37&amp;" 　"&amp;基礎データ!D37&amp;基礎データ!E37</f>
        <v>6 　</v>
      </c>
      <c r="C29" s="56"/>
      <c r="D29" s="25">
        <v>6</v>
      </c>
      <c r="E29" s="247"/>
      <c r="F29" s="38" t="s">
        <v>82</v>
      </c>
      <c r="G29" s="50"/>
      <c r="H29" s="273" t="str">
        <f>IF(C29&gt;0,VLOOKUP(C29,基礎データ!$C$32:$M$101,2),"")</f>
        <v/>
      </c>
      <c r="I29" s="274"/>
      <c r="J29" s="274"/>
      <c r="K29" s="273" t="str">
        <f>IF(C29&gt;0,VLOOKUP(C29,基礎データ!$C$32:$M$101,3),"")</f>
        <v/>
      </c>
      <c r="L29" s="274"/>
      <c r="M29" s="274"/>
      <c r="N29" s="273" t="str">
        <f>IF(C29&gt;0,VLOOKUP(C29,基礎データ!$C$32:$M$101,4),"")</f>
        <v/>
      </c>
      <c r="O29" s="274"/>
      <c r="P29" s="274"/>
      <c r="Q29" s="273" t="str">
        <f>IF(C29&gt;0,VLOOKUP(C29,基礎データ!$C$32:$M$101,5),"")</f>
        <v/>
      </c>
      <c r="R29" s="274"/>
      <c r="S29" s="274"/>
      <c r="T29" s="53"/>
      <c r="U29" s="86"/>
      <c r="V29" s="39" t="str">
        <f>IF(C29&gt;0,VLOOKUP(C29,基礎データ!$C$32:$M$101,9),"")</f>
        <v/>
      </c>
      <c r="W29" s="254" t="str">
        <f>IF(C29&gt;0,VLOOKUP(C29,基礎データ!$C$32:$M$101,6)&amp;"."&amp;VLOOKUP(C29,基礎データ!$C$32:$M$101,7)&amp;"."&amp;VLOOKUP(C29,基礎データ!$C$32:$M$101,8),"")</f>
        <v/>
      </c>
      <c r="X29" s="254"/>
      <c r="Y29" s="254"/>
      <c r="Z29" s="254"/>
      <c r="AA29" s="257" t="str">
        <f>IF(C29&gt;0,VLOOKUP(C29,基礎データ!$C$32:$M$101,10),"")</f>
        <v/>
      </c>
      <c r="AB29" s="257"/>
      <c r="AC29" s="258" t="str">
        <f>IF(C29&gt;0,VLOOKUP(C29,基礎データ!$C$32:$M$101,11),"")</f>
        <v/>
      </c>
      <c r="AD29" s="258"/>
      <c r="AE29" s="277"/>
      <c r="AF29" s="277"/>
      <c r="AG29" s="277"/>
      <c r="AH29" s="277"/>
      <c r="AI29" s="277"/>
      <c r="AJ29" s="277"/>
      <c r="AK29" s="277"/>
      <c r="AL29" s="277"/>
      <c r="AM29" s="277"/>
    </row>
    <row r="30" spans="1:39" s="24" customFormat="1" ht="16.5" customHeight="1" x14ac:dyDescent="0.15">
      <c r="A30" s="104" t="str">
        <f>基礎データ!C38&amp;" 　"&amp;基礎データ!D38&amp;基礎データ!E38</f>
        <v>7 　</v>
      </c>
      <c r="C30" s="56"/>
      <c r="D30" s="25">
        <v>7</v>
      </c>
      <c r="E30" s="247">
        <v>4</v>
      </c>
      <c r="F30" s="36" t="s">
        <v>6</v>
      </c>
      <c r="G30" s="49"/>
      <c r="H30" s="271" t="str">
        <f>IF(C30&gt;0,VLOOKUP(C30,基礎データ!$C$32:$M$101,2),"")</f>
        <v/>
      </c>
      <c r="I30" s="153"/>
      <c r="J30" s="153"/>
      <c r="K30" s="271" t="str">
        <f>IF(C30&gt;0,VLOOKUP(C30,基礎データ!$C$32:$M$101,3),"")</f>
        <v/>
      </c>
      <c r="L30" s="153"/>
      <c r="M30" s="153"/>
      <c r="N30" s="271" t="str">
        <f>IF(C30&gt;0,VLOOKUP(C30,基礎データ!$C$32:$M$101,4),"")</f>
        <v/>
      </c>
      <c r="O30" s="153"/>
      <c r="P30" s="153"/>
      <c r="Q30" s="271" t="str">
        <f>IF(C30&gt;0,VLOOKUP(C30,基礎データ!$C$32:$M$101,5),"")</f>
        <v/>
      </c>
      <c r="R30" s="153"/>
      <c r="S30" s="153"/>
      <c r="T30" s="52"/>
      <c r="U30" s="87"/>
      <c r="V30" s="37" t="str">
        <f>IF(C30&gt;0,VLOOKUP(C30,基礎データ!$C$32:$M$101,9),"")</f>
        <v/>
      </c>
      <c r="W30" s="191" t="str">
        <f>IF(C30&gt;0,VLOOKUP(C30,基礎データ!$C$32:$M$101,6)&amp;"."&amp;VLOOKUP(C30,基礎データ!$C$32:$M$101,7)&amp;"."&amp;VLOOKUP(C30,基礎データ!$C$32:$M$101,8),"")</f>
        <v/>
      </c>
      <c r="X30" s="191"/>
      <c r="Y30" s="191"/>
      <c r="Z30" s="191"/>
      <c r="AA30" s="323" t="str">
        <f>IF(C30&gt;0,VLOOKUP(C30,基礎データ!$C$32:$M$101,10),"")</f>
        <v/>
      </c>
      <c r="AB30" s="323"/>
      <c r="AC30" s="248" t="str">
        <f>IF(C30&gt;0,VLOOKUP(C30,基礎データ!$C$32:$M$101,11),"")</f>
        <v/>
      </c>
      <c r="AD30" s="248"/>
      <c r="AE30" s="272"/>
      <c r="AF30" s="272"/>
      <c r="AG30" s="272"/>
      <c r="AH30" s="272"/>
      <c r="AI30" s="272"/>
      <c r="AJ30" s="272"/>
      <c r="AK30" s="272"/>
      <c r="AL30" s="272"/>
      <c r="AM30" s="272"/>
    </row>
    <row r="31" spans="1:39" s="24" customFormat="1" ht="16.5" customHeight="1" x14ac:dyDescent="0.15">
      <c r="A31" s="104" t="str">
        <f>基礎データ!C39&amp;" 　"&amp;基礎データ!D39&amp;基礎データ!E39</f>
        <v>8 　</v>
      </c>
      <c r="C31" s="56"/>
      <c r="D31" s="25">
        <v>8</v>
      </c>
      <c r="E31" s="247"/>
      <c r="F31" s="38" t="s">
        <v>82</v>
      </c>
      <c r="G31" s="50"/>
      <c r="H31" s="273" t="str">
        <f>IF(C31&gt;0,VLOOKUP(C31,基礎データ!$C$32:$M$101,2),"")</f>
        <v/>
      </c>
      <c r="I31" s="274"/>
      <c r="J31" s="274"/>
      <c r="K31" s="273" t="str">
        <f>IF(C31&gt;0,VLOOKUP(C31,基礎データ!$C$32:$M$101,3),"")</f>
        <v/>
      </c>
      <c r="L31" s="274"/>
      <c r="M31" s="274"/>
      <c r="N31" s="273" t="str">
        <f>IF(C31&gt;0,VLOOKUP(C31,基礎データ!$C$32:$M$101,4),"")</f>
        <v/>
      </c>
      <c r="O31" s="274"/>
      <c r="P31" s="274"/>
      <c r="Q31" s="273" t="str">
        <f>IF(C31&gt;0,VLOOKUP(C31,基礎データ!$C$32:$M$101,5),"")</f>
        <v/>
      </c>
      <c r="R31" s="274"/>
      <c r="S31" s="274"/>
      <c r="T31" s="53"/>
      <c r="U31" s="86"/>
      <c r="V31" s="39" t="str">
        <f>IF(C31&gt;0,VLOOKUP(C31,基礎データ!$C$32:$M$101,9),"")</f>
        <v/>
      </c>
      <c r="W31" s="254" t="str">
        <f>IF(C31&gt;0,VLOOKUP(C31,基礎データ!$C$32:$M$101,6)&amp;"."&amp;VLOOKUP(C31,基礎データ!$C$32:$M$101,7)&amp;"."&amp;VLOOKUP(C31,基礎データ!$C$32:$M$101,8),"")</f>
        <v/>
      </c>
      <c r="X31" s="254"/>
      <c r="Y31" s="254"/>
      <c r="Z31" s="254"/>
      <c r="AA31" s="257" t="str">
        <f>IF(C31&gt;0,VLOOKUP(C31,基礎データ!$C$32:$M$101,10),"")</f>
        <v/>
      </c>
      <c r="AB31" s="257"/>
      <c r="AC31" s="258" t="str">
        <f>IF(C31&gt;0,VLOOKUP(C31,基礎データ!$C$32:$M$101,11),"")</f>
        <v/>
      </c>
      <c r="AD31" s="258"/>
      <c r="AE31" s="277"/>
      <c r="AF31" s="277"/>
      <c r="AG31" s="277"/>
      <c r="AH31" s="277"/>
      <c r="AI31" s="277"/>
      <c r="AJ31" s="277"/>
      <c r="AK31" s="277"/>
      <c r="AL31" s="277"/>
      <c r="AM31" s="277"/>
    </row>
    <row r="32" spans="1:39" s="24" customFormat="1" ht="16.5" customHeight="1" x14ac:dyDescent="0.15">
      <c r="A32" s="104" t="str">
        <f>基礎データ!C40&amp;" 　"&amp;基礎データ!D40&amp;基礎データ!E40</f>
        <v>9 　</v>
      </c>
      <c r="C32" s="56"/>
      <c r="D32" s="25">
        <v>9</v>
      </c>
      <c r="E32" s="247">
        <v>5</v>
      </c>
      <c r="F32" s="36" t="s">
        <v>6</v>
      </c>
      <c r="G32" s="49"/>
      <c r="H32" s="271" t="str">
        <f>IF(C32&gt;0,VLOOKUP(C32,基礎データ!$C$32:$M$101,2),"")</f>
        <v/>
      </c>
      <c r="I32" s="153"/>
      <c r="J32" s="153"/>
      <c r="K32" s="271" t="str">
        <f>IF(C32&gt;0,VLOOKUP(C32,基礎データ!$C$32:$M$101,3),"")</f>
        <v/>
      </c>
      <c r="L32" s="153"/>
      <c r="M32" s="153"/>
      <c r="N32" s="271" t="str">
        <f>IF(C32&gt;0,VLOOKUP(C32,基礎データ!$C$32:$M$101,4),"")</f>
        <v/>
      </c>
      <c r="O32" s="153"/>
      <c r="P32" s="153"/>
      <c r="Q32" s="271" t="str">
        <f>IF(C32&gt;0,VLOOKUP(C32,基礎データ!$C$32:$M$101,5),"")</f>
        <v/>
      </c>
      <c r="R32" s="153"/>
      <c r="S32" s="153"/>
      <c r="T32" s="52"/>
      <c r="U32" s="87"/>
      <c r="V32" s="37" t="str">
        <f>IF(C32&gt;0,VLOOKUP(C32,基礎データ!$C$32:$M$101,9),"")</f>
        <v/>
      </c>
      <c r="W32" s="191" t="str">
        <f>IF(C32&gt;0,VLOOKUP(C32,基礎データ!$C$32:$M$101,6)&amp;"."&amp;VLOOKUP(C32,基礎データ!$C$32:$M$101,7)&amp;"."&amp;VLOOKUP(C32,基礎データ!$C$32:$M$101,8),"")</f>
        <v/>
      </c>
      <c r="X32" s="191"/>
      <c r="Y32" s="191"/>
      <c r="Z32" s="191"/>
      <c r="AA32" s="323" t="str">
        <f>IF(C32&gt;0,VLOOKUP(C32,基礎データ!$C$32:$M$101,10),"")</f>
        <v/>
      </c>
      <c r="AB32" s="323"/>
      <c r="AC32" s="248" t="str">
        <f>IF(C32&gt;0,VLOOKUP(C32,基礎データ!$C$32:$M$101,11),"")</f>
        <v/>
      </c>
      <c r="AD32" s="248"/>
      <c r="AE32" s="272"/>
      <c r="AF32" s="272"/>
      <c r="AG32" s="272"/>
      <c r="AH32" s="272"/>
      <c r="AI32" s="272"/>
      <c r="AJ32" s="272"/>
      <c r="AK32" s="272"/>
      <c r="AL32" s="272"/>
      <c r="AM32" s="272"/>
    </row>
    <row r="33" spans="1:39" s="24" customFormat="1" ht="16.5" customHeight="1" x14ac:dyDescent="0.15">
      <c r="A33" s="104" t="str">
        <f>基礎データ!C41&amp;" 　"&amp;基礎データ!D41&amp;基礎データ!E41</f>
        <v>10 　</v>
      </c>
      <c r="C33" s="56"/>
      <c r="D33" s="25">
        <v>10</v>
      </c>
      <c r="E33" s="247"/>
      <c r="F33" s="38" t="s">
        <v>82</v>
      </c>
      <c r="G33" s="50"/>
      <c r="H33" s="273" t="str">
        <f>IF(C33&gt;0,VLOOKUP(C33,基礎データ!$C$32:$M$101,2),"")</f>
        <v/>
      </c>
      <c r="I33" s="274"/>
      <c r="J33" s="274"/>
      <c r="K33" s="273" t="str">
        <f>IF(C33&gt;0,VLOOKUP(C33,基礎データ!$C$32:$M$101,3),"")</f>
        <v/>
      </c>
      <c r="L33" s="274"/>
      <c r="M33" s="274"/>
      <c r="N33" s="273" t="str">
        <f>IF(C33&gt;0,VLOOKUP(C33,基礎データ!$C$32:$M$101,4),"")</f>
        <v/>
      </c>
      <c r="O33" s="274"/>
      <c r="P33" s="274"/>
      <c r="Q33" s="273" t="str">
        <f>IF(C33&gt;0,VLOOKUP(C33,基礎データ!$C$32:$M$101,5),"")</f>
        <v/>
      </c>
      <c r="R33" s="274"/>
      <c r="S33" s="274"/>
      <c r="T33" s="53"/>
      <c r="U33" s="86"/>
      <c r="V33" s="39" t="str">
        <f>IF(C33&gt;0,VLOOKUP(C33,基礎データ!$C$32:$M$101,9),"")</f>
        <v/>
      </c>
      <c r="W33" s="254" t="str">
        <f>IF(C33&gt;0,VLOOKUP(C33,基礎データ!$C$32:$M$101,6)&amp;"."&amp;VLOOKUP(C33,基礎データ!$C$32:$M$101,7)&amp;"."&amp;VLOOKUP(C33,基礎データ!$C$32:$M$101,8),"")</f>
        <v/>
      </c>
      <c r="X33" s="254"/>
      <c r="Y33" s="254"/>
      <c r="Z33" s="254"/>
      <c r="AA33" s="257" t="str">
        <f>IF(C33&gt;0,VLOOKUP(C33,基礎データ!$C$32:$M$101,10),"")</f>
        <v/>
      </c>
      <c r="AB33" s="257"/>
      <c r="AC33" s="258" t="str">
        <f>IF(C33&gt;0,VLOOKUP(C33,基礎データ!$C$32:$M$101,11),"")</f>
        <v/>
      </c>
      <c r="AD33" s="258"/>
      <c r="AE33" s="277"/>
      <c r="AF33" s="277"/>
      <c r="AG33" s="277"/>
      <c r="AH33" s="277"/>
      <c r="AI33" s="277"/>
      <c r="AJ33" s="277"/>
      <c r="AK33" s="277"/>
      <c r="AL33" s="277"/>
      <c r="AM33" s="277"/>
    </row>
    <row r="34" spans="1:39" s="24" customFormat="1" ht="16.5" customHeight="1" x14ac:dyDescent="0.15">
      <c r="A34" s="104" t="str">
        <f>基礎データ!C42&amp;" 　"&amp;基礎データ!D42&amp;基礎データ!E42</f>
        <v>11 　</v>
      </c>
      <c r="C34" s="56"/>
      <c r="D34" s="25">
        <v>11</v>
      </c>
      <c r="E34" s="247">
        <v>6</v>
      </c>
      <c r="F34" s="36" t="s">
        <v>6</v>
      </c>
      <c r="G34" s="49"/>
      <c r="H34" s="271" t="str">
        <f>IF(C34&gt;0,VLOOKUP(C34,基礎データ!$C$32:$M$101,2),"")</f>
        <v/>
      </c>
      <c r="I34" s="153"/>
      <c r="J34" s="153"/>
      <c r="K34" s="271" t="str">
        <f>IF(C34&gt;0,VLOOKUP(C34,基礎データ!$C$32:$M$101,3),"")</f>
        <v/>
      </c>
      <c r="L34" s="153"/>
      <c r="M34" s="153"/>
      <c r="N34" s="271" t="str">
        <f>IF(C34&gt;0,VLOOKUP(C34,基礎データ!$C$32:$M$101,4),"")</f>
        <v/>
      </c>
      <c r="O34" s="153"/>
      <c r="P34" s="153"/>
      <c r="Q34" s="271" t="str">
        <f>IF(C34&gt;0,VLOOKUP(C34,基礎データ!$C$32:$M$101,5),"")</f>
        <v/>
      </c>
      <c r="R34" s="153"/>
      <c r="S34" s="153"/>
      <c r="T34" s="52"/>
      <c r="U34" s="87"/>
      <c r="V34" s="37" t="str">
        <f>IF(C34&gt;0,VLOOKUP(C34,基礎データ!$C$32:$M$101,9),"")</f>
        <v/>
      </c>
      <c r="W34" s="191" t="str">
        <f>IF(C34&gt;0,VLOOKUP(C34,基礎データ!$C$32:$M$101,6)&amp;"."&amp;VLOOKUP(C34,基礎データ!$C$32:$M$101,7)&amp;"."&amp;VLOOKUP(C34,基礎データ!$C$32:$M$101,8),"")</f>
        <v/>
      </c>
      <c r="X34" s="191"/>
      <c r="Y34" s="191"/>
      <c r="Z34" s="191"/>
      <c r="AA34" s="323" t="str">
        <f>IF(C34&gt;0,VLOOKUP(C34,基礎データ!$C$32:$M$101,10),"")</f>
        <v/>
      </c>
      <c r="AB34" s="323"/>
      <c r="AC34" s="248" t="str">
        <f>IF(C34&gt;0,VLOOKUP(C34,基礎データ!$C$32:$M$101,11),"")</f>
        <v/>
      </c>
      <c r="AD34" s="248"/>
      <c r="AE34" s="272"/>
      <c r="AF34" s="272"/>
      <c r="AG34" s="272"/>
      <c r="AH34" s="272"/>
      <c r="AI34" s="272"/>
      <c r="AJ34" s="272"/>
      <c r="AK34" s="272"/>
      <c r="AL34" s="272"/>
      <c r="AM34" s="272"/>
    </row>
    <row r="35" spans="1:39" s="24" customFormat="1" ht="16.5" customHeight="1" x14ac:dyDescent="0.15">
      <c r="A35" s="104" t="str">
        <f>基礎データ!C43&amp;" 　"&amp;基礎データ!D43&amp;基礎データ!E43</f>
        <v>12 　</v>
      </c>
      <c r="C35" s="56"/>
      <c r="D35" s="25">
        <v>12</v>
      </c>
      <c r="E35" s="247"/>
      <c r="F35" s="38" t="s">
        <v>82</v>
      </c>
      <c r="G35" s="50"/>
      <c r="H35" s="273" t="str">
        <f>IF(C35&gt;0,VLOOKUP(C35,基礎データ!$C$32:$M$101,2),"")</f>
        <v/>
      </c>
      <c r="I35" s="274"/>
      <c r="J35" s="274"/>
      <c r="K35" s="273" t="str">
        <f>IF(C35&gt;0,VLOOKUP(C35,基礎データ!$C$32:$M$101,3),"")</f>
        <v/>
      </c>
      <c r="L35" s="274"/>
      <c r="M35" s="274"/>
      <c r="N35" s="273" t="str">
        <f>IF(C35&gt;0,VLOOKUP(C35,基礎データ!$C$32:$M$101,4),"")</f>
        <v/>
      </c>
      <c r="O35" s="274"/>
      <c r="P35" s="274"/>
      <c r="Q35" s="273" t="str">
        <f>IF(C35&gt;0,VLOOKUP(C35,基礎データ!$C$32:$M$101,5),"")</f>
        <v/>
      </c>
      <c r="R35" s="274"/>
      <c r="S35" s="274"/>
      <c r="T35" s="53"/>
      <c r="U35" s="86"/>
      <c r="V35" s="39" t="str">
        <f>IF(C35&gt;0,VLOOKUP(C35,基礎データ!$C$32:$M$101,9),"")</f>
        <v/>
      </c>
      <c r="W35" s="254" t="str">
        <f>IF(C35&gt;0,VLOOKUP(C35,基礎データ!$C$32:$M$101,6)&amp;"."&amp;VLOOKUP(C35,基礎データ!$C$32:$M$101,7)&amp;"."&amp;VLOOKUP(C35,基礎データ!$C$32:$M$101,8),"")</f>
        <v/>
      </c>
      <c r="X35" s="254"/>
      <c r="Y35" s="254"/>
      <c r="Z35" s="254"/>
      <c r="AA35" s="257" t="str">
        <f>IF(C35&gt;0,VLOOKUP(C35,基礎データ!$C$32:$M$101,10),"")</f>
        <v/>
      </c>
      <c r="AB35" s="257"/>
      <c r="AC35" s="258" t="str">
        <f>IF(C35&gt;0,VLOOKUP(C35,基礎データ!$C$32:$M$101,11),"")</f>
        <v/>
      </c>
      <c r="AD35" s="258"/>
      <c r="AE35" s="277"/>
      <c r="AF35" s="277"/>
      <c r="AG35" s="277"/>
      <c r="AH35" s="277"/>
      <c r="AI35" s="277"/>
      <c r="AJ35" s="277"/>
      <c r="AK35" s="277"/>
      <c r="AL35" s="277"/>
      <c r="AM35" s="277"/>
    </row>
    <row r="36" spans="1:39" s="24" customFormat="1" ht="16.5" customHeight="1" x14ac:dyDescent="0.15">
      <c r="A36" s="104" t="str">
        <f>基礎データ!C44&amp;" 　"&amp;基礎データ!D44&amp;基礎データ!E44</f>
        <v>13 　</v>
      </c>
      <c r="C36" s="56"/>
      <c r="D36" s="25">
        <v>13</v>
      </c>
      <c r="E36" s="247">
        <v>7</v>
      </c>
      <c r="F36" s="36" t="s">
        <v>6</v>
      </c>
      <c r="G36" s="49"/>
      <c r="H36" s="271" t="str">
        <f>IF(C36&gt;0,VLOOKUP(C36,基礎データ!$C$32:$M$101,2),"")</f>
        <v/>
      </c>
      <c r="I36" s="153"/>
      <c r="J36" s="153"/>
      <c r="K36" s="271" t="str">
        <f>IF(C36&gt;0,VLOOKUP(C36,基礎データ!$C$32:$M$101,3),"")</f>
        <v/>
      </c>
      <c r="L36" s="153"/>
      <c r="M36" s="153"/>
      <c r="N36" s="271" t="str">
        <f>IF(C36&gt;0,VLOOKUP(C36,基礎データ!$C$32:$M$101,4),"")</f>
        <v/>
      </c>
      <c r="O36" s="153"/>
      <c r="P36" s="153"/>
      <c r="Q36" s="271" t="str">
        <f>IF(C36&gt;0,VLOOKUP(C36,基礎データ!$C$32:$M$101,5),"")</f>
        <v/>
      </c>
      <c r="R36" s="153"/>
      <c r="S36" s="153"/>
      <c r="T36" s="52"/>
      <c r="U36" s="87"/>
      <c r="V36" s="37" t="str">
        <f>IF(C36&gt;0,VLOOKUP(C36,基礎データ!$C$32:$M$101,9),"")</f>
        <v/>
      </c>
      <c r="W36" s="191" t="str">
        <f>IF(C36&gt;0,VLOOKUP(C36,基礎データ!$C$32:$M$101,6)&amp;"."&amp;VLOOKUP(C36,基礎データ!$C$32:$M$101,7)&amp;"."&amp;VLOOKUP(C36,基礎データ!$C$32:$M$101,8),"")</f>
        <v/>
      </c>
      <c r="X36" s="191"/>
      <c r="Y36" s="191"/>
      <c r="Z36" s="191"/>
      <c r="AA36" s="323" t="str">
        <f>IF(C36&gt;0,VLOOKUP(C36,基礎データ!$C$32:$M$101,10),"")</f>
        <v/>
      </c>
      <c r="AB36" s="323"/>
      <c r="AC36" s="248" t="str">
        <f>IF(C36&gt;0,VLOOKUP(C36,基礎データ!$C$32:$M$101,11),"")</f>
        <v/>
      </c>
      <c r="AD36" s="248"/>
      <c r="AE36" s="272"/>
      <c r="AF36" s="272"/>
      <c r="AG36" s="272"/>
      <c r="AH36" s="272"/>
      <c r="AI36" s="272"/>
      <c r="AJ36" s="272"/>
      <c r="AK36" s="272"/>
      <c r="AL36" s="272"/>
      <c r="AM36" s="272"/>
    </row>
    <row r="37" spans="1:39" s="24" customFormat="1" ht="16.5" customHeight="1" x14ac:dyDescent="0.15">
      <c r="A37" s="104" t="str">
        <f>基礎データ!C45&amp;" 　"&amp;基礎データ!D45&amp;基礎データ!E45</f>
        <v>14 　</v>
      </c>
      <c r="C37" s="56"/>
      <c r="D37" s="25">
        <v>14</v>
      </c>
      <c r="E37" s="247"/>
      <c r="F37" s="38" t="s">
        <v>82</v>
      </c>
      <c r="G37" s="50"/>
      <c r="H37" s="273" t="str">
        <f>IF(C37&gt;0,VLOOKUP(C37,基礎データ!$C$32:$M$101,2),"")</f>
        <v/>
      </c>
      <c r="I37" s="274"/>
      <c r="J37" s="274"/>
      <c r="K37" s="273" t="str">
        <f>IF(C37&gt;0,VLOOKUP(C37,基礎データ!$C$32:$M$101,3),"")</f>
        <v/>
      </c>
      <c r="L37" s="274"/>
      <c r="M37" s="274"/>
      <c r="N37" s="273" t="str">
        <f>IF(C37&gt;0,VLOOKUP(C37,基礎データ!$C$32:$M$101,4),"")</f>
        <v/>
      </c>
      <c r="O37" s="274"/>
      <c r="P37" s="274"/>
      <c r="Q37" s="273" t="str">
        <f>IF(C37&gt;0,VLOOKUP(C37,基礎データ!$C$32:$M$101,5),"")</f>
        <v/>
      </c>
      <c r="R37" s="274"/>
      <c r="S37" s="274"/>
      <c r="T37" s="53"/>
      <c r="U37" s="86"/>
      <c r="V37" s="39" t="str">
        <f>IF(C37&gt;0,VLOOKUP(C37,基礎データ!$C$32:$M$101,9),"")</f>
        <v/>
      </c>
      <c r="W37" s="254" t="str">
        <f>IF(C37&gt;0,VLOOKUP(C37,基礎データ!$C$32:$M$101,6)&amp;"."&amp;VLOOKUP(C37,基礎データ!$C$32:$M$101,7)&amp;"."&amp;VLOOKUP(C37,基礎データ!$C$32:$M$101,8),"")</f>
        <v/>
      </c>
      <c r="X37" s="254"/>
      <c r="Y37" s="254"/>
      <c r="Z37" s="254"/>
      <c r="AA37" s="257" t="str">
        <f>IF(C37&gt;0,VLOOKUP(C37,基礎データ!$C$32:$M$101,10),"")</f>
        <v/>
      </c>
      <c r="AB37" s="257"/>
      <c r="AC37" s="258" t="str">
        <f>IF(C37&gt;0,VLOOKUP(C37,基礎データ!$C$32:$M$101,11),"")</f>
        <v/>
      </c>
      <c r="AD37" s="258"/>
      <c r="AE37" s="277"/>
      <c r="AF37" s="277"/>
      <c r="AG37" s="277"/>
      <c r="AH37" s="277"/>
      <c r="AI37" s="277"/>
      <c r="AJ37" s="277"/>
      <c r="AK37" s="277"/>
      <c r="AL37" s="277"/>
      <c r="AM37" s="277"/>
    </row>
    <row r="38" spans="1:39" ht="16.5" customHeight="1" x14ac:dyDescent="0.15">
      <c r="A38" s="104" t="str">
        <f>基礎データ!C46&amp;" 　"&amp;基礎データ!D46&amp;基礎データ!E46</f>
        <v>15 　</v>
      </c>
      <c r="C38" s="56"/>
      <c r="D38" s="25">
        <v>15</v>
      </c>
      <c r="E38" s="247">
        <v>8</v>
      </c>
      <c r="F38" s="36" t="s">
        <v>6</v>
      </c>
      <c r="G38" s="49"/>
      <c r="H38" s="271" t="str">
        <f>IF(C38&gt;0,VLOOKUP(C38,基礎データ!$C$32:$M$101,2),"")</f>
        <v/>
      </c>
      <c r="I38" s="153"/>
      <c r="J38" s="153"/>
      <c r="K38" s="271" t="str">
        <f>IF(C38&gt;0,VLOOKUP(C38,基礎データ!$C$32:$M$101,3),"")</f>
        <v/>
      </c>
      <c r="L38" s="153"/>
      <c r="M38" s="153"/>
      <c r="N38" s="271" t="str">
        <f>IF(C38&gt;0,VLOOKUP(C38,基礎データ!$C$32:$M$101,4),"")</f>
        <v/>
      </c>
      <c r="O38" s="153"/>
      <c r="P38" s="153"/>
      <c r="Q38" s="271" t="str">
        <f>IF(C38&gt;0,VLOOKUP(C38,基礎データ!$C$32:$M$101,5),"")</f>
        <v/>
      </c>
      <c r="R38" s="153"/>
      <c r="S38" s="153"/>
      <c r="T38" s="52"/>
      <c r="U38" s="87"/>
      <c r="V38" s="37" t="str">
        <f>IF(C38&gt;0,VLOOKUP(C38,基礎データ!$C$32:$M$101,9),"")</f>
        <v/>
      </c>
      <c r="W38" s="191" t="str">
        <f>IF(C38&gt;0,VLOOKUP(C38,基礎データ!$C$32:$M$101,6)&amp;"."&amp;VLOOKUP(C38,基礎データ!$C$32:$M$101,7)&amp;"."&amp;VLOOKUP(C38,基礎データ!$C$32:$M$101,8),"")</f>
        <v/>
      </c>
      <c r="X38" s="191"/>
      <c r="Y38" s="191"/>
      <c r="Z38" s="191"/>
      <c r="AA38" s="323" t="str">
        <f>IF(C38&gt;0,VLOOKUP(C38,基礎データ!$C$32:$M$101,10),"")</f>
        <v/>
      </c>
      <c r="AB38" s="323"/>
      <c r="AC38" s="248" t="str">
        <f>IF(C38&gt;0,VLOOKUP(C38,基礎データ!$C$32:$M$101,11),"")</f>
        <v/>
      </c>
      <c r="AD38" s="248"/>
      <c r="AE38" s="272"/>
      <c r="AF38" s="272"/>
      <c r="AG38" s="272"/>
      <c r="AH38" s="272"/>
      <c r="AI38" s="272"/>
      <c r="AJ38" s="272"/>
      <c r="AK38" s="272"/>
      <c r="AL38" s="272"/>
      <c r="AM38" s="272"/>
    </row>
    <row r="39" spans="1:39" s="24" customFormat="1" ht="16.5" customHeight="1" x14ac:dyDescent="0.15">
      <c r="A39" s="104" t="str">
        <f>基礎データ!C47&amp;" 　"&amp;基礎データ!D47&amp;基礎データ!E47</f>
        <v>16 　</v>
      </c>
      <c r="C39" s="56"/>
      <c r="D39" s="25">
        <v>16</v>
      </c>
      <c r="E39" s="247"/>
      <c r="F39" s="38" t="s">
        <v>82</v>
      </c>
      <c r="G39" s="50"/>
      <c r="H39" s="273" t="str">
        <f>IF(C39&gt;0,VLOOKUP(C39,基礎データ!$C$32:$M$101,2),"")</f>
        <v/>
      </c>
      <c r="I39" s="274"/>
      <c r="J39" s="274"/>
      <c r="K39" s="273" t="str">
        <f>IF(C39&gt;0,VLOOKUP(C39,基礎データ!$C$32:$M$101,3),"")</f>
        <v/>
      </c>
      <c r="L39" s="274"/>
      <c r="M39" s="274"/>
      <c r="N39" s="273" t="str">
        <f>IF(C39&gt;0,VLOOKUP(C39,基礎データ!$C$32:$M$101,4),"")</f>
        <v/>
      </c>
      <c r="O39" s="274"/>
      <c r="P39" s="274"/>
      <c r="Q39" s="273" t="str">
        <f>IF(C39&gt;0,VLOOKUP(C39,基礎データ!$C$32:$M$101,5),"")</f>
        <v/>
      </c>
      <c r="R39" s="274"/>
      <c r="S39" s="274"/>
      <c r="T39" s="53"/>
      <c r="U39" s="86"/>
      <c r="V39" s="39" t="str">
        <f>IF(C39&gt;0,VLOOKUP(C39,基礎データ!$C$32:$M$101,9),"")</f>
        <v/>
      </c>
      <c r="W39" s="254" t="str">
        <f>IF(C39&gt;0,VLOOKUP(C39,基礎データ!$C$32:$M$101,6)&amp;"."&amp;VLOOKUP(C39,基礎データ!$C$32:$M$101,7)&amp;"."&amp;VLOOKUP(C39,基礎データ!$C$32:$M$101,8),"")</f>
        <v/>
      </c>
      <c r="X39" s="254"/>
      <c r="Y39" s="254"/>
      <c r="Z39" s="254"/>
      <c r="AA39" s="257" t="str">
        <f>IF(C39&gt;0,VLOOKUP(C39,基礎データ!$C$32:$M$101,10),"")</f>
        <v/>
      </c>
      <c r="AB39" s="257"/>
      <c r="AC39" s="258" t="str">
        <f>IF(C39&gt;0,VLOOKUP(C39,基礎データ!$C$32:$M$101,11),"")</f>
        <v/>
      </c>
      <c r="AD39" s="258"/>
      <c r="AE39" s="277"/>
      <c r="AF39" s="277"/>
      <c r="AG39" s="277"/>
      <c r="AH39" s="277"/>
      <c r="AI39" s="277"/>
      <c r="AJ39" s="277"/>
      <c r="AK39" s="277"/>
      <c r="AL39" s="277"/>
      <c r="AM39" s="277"/>
    </row>
    <row r="40" spans="1:39" s="24" customFormat="1" ht="16.5" customHeight="1" x14ac:dyDescent="0.15">
      <c r="A40" s="104" t="str">
        <f>基礎データ!C48&amp;" 　"&amp;基礎データ!D48&amp;基礎データ!E48</f>
        <v>17 　</v>
      </c>
      <c r="C40" s="56"/>
      <c r="D40" s="25">
        <v>17</v>
      </c>
      <c r="E40" s="247">
        <v>9</v>
      </c>
      <c r="F40" s="36" t="s">
        <v>6</v>
      </c>
      <c r="G40" s="49"/>
      <c r="H40" s="271" t="str">
        <f>IF(C40&gt;0,VLOOKUP(C40,基礎データ!$C$32:$M$101,2),"")</f>
        <v/>
      </c>
      <c r="I40" s="153"/>
      <c r="J40" s="153"/>
      <c r="K40" s="271" t="str">
        <f>IF(C40&gt;0,VLOOKUP(C40,基礎データ!$C$32:$M$101,3),"")</f>
        <v/>
      </c>
      <c r="L40" s="153"/>
      <c r="M40" s="153"/>
      <c r="N40" s="271" t="str">
        <f>IF(C40&gt;0,VLOOKUP(C40,基礎データ!$C$32:$M$101,4),"")</f>
        <v/>
      </c>
      <c r="O40" s="153"/>
      <c r="P40" s="153"/>
      <c r="Q40" s="271" t="str">
        <f>IF(C40&gt;0,VLOOKUP(C40,基礎データ!$C$32:$M$101,5),"")</f>
        <v/>
      </c>
      <c r="R40" s="153"/>
      <c r="S40" s="153"/>
      <c r="T40" s="52"/>
      <c r="U40" s="87"/>
      <c r="V40" s="37" t="str">
        <f>IF(C40&gt;0,VLOOKUP(C40,基礎データ!$C$32:$M$101,9),"")</f>
        <v/>
      </c>
      <c r="W40" s="191" t="str">
        <f>IF(C40&gt;0,VLOOKUP(C40,基礎データ!$C$32:$M$101,6)&amp;"."&amp;VLOOKUP(C40,基礎データ!$C$32:$M$101,7)&amp;"."&amp;VLOOKUP(C40,基礎データ!$C$32:$M$101,8),"")</f>
        <v/>
      </c>
      <c r="X40" s="191"/>
      <c r="Y40" s="191"/>
      <c r="Z40" s="191"/>
      <c r="AA40" s="323" t="str">
        <f>IF(C40&gt;0,VLOOKUP(C40,基礎データ!$C$32:$M$101,10),"")</f>
        <v/>
      </c>
      <c r="AB40" s="323"/>
      <c r="AC40" s="248" t="str">
        <f>IF(C40&gt;0,VLOOKUP(C40,基礎データ!$C$32:$M$101,11),"")</f>
        <v/>
      </c>
      <c r="AD40" s="248"/>
      <c r="AE40" s="272"/>
      <c r="AF40" s="272"/>
      <c r="AG40" s="272"/>
      <c r="AH40" s="272"/>
      <c r="AI40" s="272"/>
      <c r="AJ40" s="272"/>
      <c r="AK40" s="272"/>
      <c r="AL40" s="272"/>
      <c r="AM40" s="272"/>
    </row>
    <row r="41" spans="1:39" s="24" customFormat="1" ht="16.5" customHeight="1" x14ac:dyDescent="0.15">
      <c r="A41" s="104" t="str">
        <f>基礎データ!C49&amp;" 　"&amp;基礎データ!D49&amp;基礎データ!E49</f>
        <v>18 　</v>
      </c>
      <c r="C41" s="56"/>
      <c r="D41" s="25">
        <v>18</v>
      </c>
      <c r="E41" s="247"/>
      <c r="F41" s="38" t="s">
        <v>82</v>
      </c>
      <c r="G41" s="50"/>
      <c r="H41" s="273" t="str">
        <f>IF(C41&gt;0,VLOOKUP(C41,基礎データ!$C$32:$M$101,2),"")</f>
        <v/>
      </c>
      <c r="I41" s="274"/>
      <c r="J41" s="274"/>
      <c r="K41" s="273" t="str">
        <f>IF(C41&gt;0,VLOOKUP(C41,基礎データ!$C$32:$M$101,3),"")</f>
        <v/>
      </c>
      <c r="L41" s="274"/>
      <c r="M41" s="274"/>
      <c r="N41" s="273" t="str">
        <f>IF(C41&gt;0,VLOOKUP(C41,基礎データ!$C$32:$M$101,4),"")</f>
        <v/>
      </c>
      <c r="O41" s="274"/>
      <c r="P41" s="274"/>
      <c r="Q41" s="273" t="str">
        <f>IF(C41&gt;0,VLOOKUP(C41,基礎データ!$C$32:$M$101,5),"")</f>
        <v/>
      </c>
      <c r="R41" s="274"/>
      <c r="S41" s="274"/>
      <c r="T41" s="53"/>
      <c r="U41" s="86"/>
      <c r="V41" s="39" t="str">
        <f>IF(C41&gt;0,VLOOKUP(C41,基礎データ!$C$32:$M$101,9),"")</f>
        <v/>
      </c>
      <c r="W41" s="254" t="str">
        <f>IF(C41&gt;0,VLOOKUP(C41,基礎データ!$C$32:$M$101,6)&amp;"."&amp;VLOOKUP(C41,基礎データ!$C$32:$M$101,7)&amp;"."&amp;VLOOKUP(C41,基礎データ!$C$32:$M$101,8),"")</f>
        <v/>
      </c>
      <c r="X41" s="254"/>
      <c r="Y41" s="254"/>
      <c r="Z41" s="254"/>
      <c r="AA41" s="257" t="str">
        <f>IF(C41&gt;0,VLOOKUP(C41,基礎データ!$C$32:$M$101,10),"")</f>
        <v/>
      </c>
      <c r="AB41" s="257"/>
      <c r="AC41" s="258" t="str">
        <f>IF(C41&gt;0,VLOOKUP(C41,基礎データ!$C$32:$M$101,11),"")</f>
        <v/>
      </c>
      <c r="AD41" s="258"/>
      <c r="AE41" s="277"/>
      <c r="AF41" s="277"/>
      <c r="AG41" s="277"/>
      <c r="AH41" s="277"/>
      <c r="AI41" s="277"/>
      <c r="AJ41" s="277"/>
      <c r="AK41" s="277"/>
      <c r="AL41" s="277"/>
      <c r="AM41" s="277"/>
    </row>
    <row r="42" spans="1:39" s="24" customFormat="1" ht="16.5" customHeight="1" x14ac:dyDescent="0.15">
      <c r="A42" s="104" t="str">
        <f>基礎データ!C50&amp;" 　"&amp;基礎データ!D50&amp;基礎データ!E50</f>
        <v>19 　</v>
      </c>
      <c r="C42" s="56"/>
      <c r="D42" s="25">
        <v>19</v>
      </c>
      <c r="E42" s="247">
        <v>10</v>
      </c>
      <c r="F42" s="36" t="s">
        <v>6</v>
      </c>
      <c r="G42" s="49"/>
      <c r="H42" s="271" t="str">
        <f>IF(C42&gt;0,VLOOKUP(C42,基礎データ!$C$32:$M$101,2),"")</f>
        <v/>
      </c>
      <c r="I42" s="153"/>
      <c r="J42" s="153"/>
      <c r="K42" s="271" t="str">
        <f>IF(C42&gt;0,VLOOKUP(C42,基礎データ!$C$32:$M$101,3),"")</f>
        <v/>
      </c>
      <c r="L42" s="153"/>
      <c r="M42" s="153"/>
      <c r="N42" s="271" t="str">
        <f>IF(C42&gt;0,VLOOKUP(C42,基礎データ!$C$32:$M$101,4),"")</f>
        <v/>
      </c>
      <c r="O42" s="153"/>
      <c r="P42" s="153"/>
      <c r="Q42" s="271" t="str">
        <f>IF(C42&gt;0,VLOOKUP(C42,基礎データ!$C$32:$M$101,5),"")</f>
        <v/>
      </c>
      <c r="R42" s="153"/>
      <c r="S42" s="153"/>
      <c r="T42" s="52"/>
      <c r="U42" s="87"/>
      <c r="V42" s="37" t="str">
        <f>IF(C42&gt;0,VLOOKUP(C42,基礎データ!$C$32:$M$101,9),"")</f>
        <v/>
      </c>
      <c r="W42" s="191" t="str">
        <f>IF(C42&gt;0,VLOOKUP(C42,基礎データ!$C$32:$M$101,6)&amp;"."&amp;VLOOKUP(C42,基礎データ!$C$32:$M$101,7)&amp;"."&amp;VLOOKUP(C42,基礎データ!$C$32:$M$101,8),"")</f>
        <v/>
      </c>
      <c r="X42" s="191"/>
      <c r="Y42" s="191"/>
      <c r="Z42" s="191"/>
      <c r="AA42" s="323" t="str">
        <f>IF(C42&gt;0,VLOOKUP(C42,基礎データ!$C$32:$M$101,10),"")</f>
        <v/>
      </c>
      <c r="AB42" s="323"/>
      <c r="AC42" s="248" t="str">
        <f>IF(C42&gt;0,VLOOKUP(C42,基礎データ!$C$32:$M$101,11),"")</f>
        <v/>
      </c>
      <c r="AD42" s="248"/>
      <c r="AE42" s="272"/>
      <c r="AF42" s="272"/>
      <c r="AG42" s="272"/>
      <c r="AH42" s="272"/>
      <c r="AI42" s="272"/>
      <c r="AJ42" s="272"/>
      <c r="AK42" s="272"/>
      <c r="AL42" s="272"/>
      <c r="AM42" s="272"/>
    </row>
    <row r="43" spans="1:39" s="24" customFormat="1" ht="16.5" customHeight="1" x14ac:dyDescent="0.15">
      <c r="A43" s="104" t="str">
        <f>基礎データ!C51&amp;" 　"&amp;基礎データ!D51&amp;基礎データ!E51</f>
        <v>20 　</v>
      </c>
      <c r="C43" s="56"/>
      <c r="D43" s="25">
        <v>20</v>
      </c>
      <c r="E43" s="247"/>
      <c r="F43" s="38" t="s">
        <v>82</v>
      </c>
      <c r="G43" s="50"/>
      <c r="H43" s="273" t="str">
        <f>IF(C43&gt;0,VLOOKUP(C43,基礎データ!$C$32:$M$101,2),"")</f>
        <v/>
      </c>
      <c r="I43" s="274"/>
      <c r="J43" s="274"/>
      <c r="K43" s="273" t="str">
        <f>IF(C43&gt;0,VLOOKUP(C43,基礎データ!$C$32:$M$101,3),"")</f>
        <v/>
      </c>
      <c r="L43" s="274"/>
      <c r="M43" s="274"/>
      <c r="N43" s="273" t="str">
        <f>IF(C43&gt;0,VLOOKUP(C43,基礎データ!$C$32:$M$101,4),"")</f>
        <v/>
      </c>
      <c r="O43" s="274"/>
      <c r="P43" s="274"/>
      <c r="Q43" s="273" t="str">
        <f>IF(C43&gt;0,VLOOKUP(C43,基礎データ!$C$32:$M$101,5),"")</f>
        <v/>
      </c>
      <c r="R43" s="274"/>
      <c r="S43" s="274"/>
      <c r="T43" s="53"/>
      <c r="U43" s="86"/>
      <c r="V43" s="39" t="str">
        <f>IF(C43&gt;0,VLOOKUP(C43,基礎データ!$C$32:$M$101,9),"")</f>
        <v/>
      </c>
      <c r="W43" s="254" t="str">
        <f>IF(C43&gt;0,VLOOKUP(C43,基礎データ!$C$32:$M$101,6)&amp;"."&amp;VLOOKUP(C43,基礎データ!$C$32:$M$101,7)&amp;"."&amp;VLOOKUP(C43,基礎データ!$C$32:$M$101,8),"")</f>
        <v/>
      </c>
      <c r="X43" s="254"/>
      <c r="Y43" s="254"/>
      <c r="Z43" s="254"/>
      <c r="AA43" s="257" t="str">
        <f>IF(C43&gt;0,VLOOKUP(C43,基礎データ!$C$32:$M$101,10),"")</f>
        <v/>
      </c>
      <c r="AB43" s="257"/>
      <c r="AC43" s="258" t="str">
        <f>IF(C43&gt;0,VLOOKUP(C43,基礎データ!$C$32:$M$101,11),"")</f>
        <v/>
      </c>
      <c r="AD43" s="258"/>
      <c r="AE43" s="277"/>
      <c r="AF43" s="277"/>
      <c r="AG43" s="277"/>
      <c r="AH43" s="277"/>
      <c r="AI43" s="277"/>
      <c r="AJ43" s="277"/>
      <c r="AK43" s="277"/>
      <c r="AL43" s="277"/>
      <c r="AM43" s="277"/>
    </row>
    <row r="44" spans="1:39" s="24" customFormat="1" ht="16.5" customHeight="1" x14ac:dyDescent="0.15">
      <c r="A44" s="104" t="str">
        <f>基礎データ!C52&amp;" 　"&amp;基礎データ!D52&amp;基礎データ!E52</f>
        <v>21 　</v>
      </c>
      <c r="C44" s="56"/>
      <c r="D44" s="25">
        <v>21</v>
      </c>
      <c r="E44" s="247">
        <v>11</v>
      </c>
      <c r="F44" s="36" t="s">
        <v>6</v>
      </c>
      <c r="G44" s="49"/>
      <c r="H44" s="271" t="str">
        <f>IF(C44&gt;0,VLOOKUP(C44,基礎データ!$C$32:$M$101,2),"")</f>
        <v/>
      </c>
      <c r="I44" s="153"/>
      <c r="J44" s="153"/>
      <c r="K44" s="271" t="str">
        <f>IF(C44&gt;0,VLOOKUP(C44,基礎データ!$C$32:$M$101,3),"")</f>
        <v/>
      </c>
      <c r="L44" s="153"/>
      <c r="M44" s="153"/>
      <c r="N44" s="271" t="str">
        <f>IF(C44&gt;0,VLOOKUP(C44,基礎データ!$C$32:$M$101,4),"")</f>
        <v/>
      </c>
      <c r="O44" s="153"/>
      <c r="P44" s="153"/>
      <c r="Q44" s="271" t="str">
        <f>IF(C44&gt;0,VLOOKUP(C44,基礎データ!$C$32:$M$101,5),"")</f>
        <v/>
      </c>
      <c r="R44" s="153"/>
      <c r="S44" s="153"/>
      <c r="T44" s="52"/>
      <c r="U44" s="87"/>
      <c r="V44" s="37" t="str">
        <f>IF(C44&gt;0,VLOOKUP(C44,基礎データ!$C$32:$M$101,9),"")</f>
        <v/>
      </c>
      <c r="W44" s="191" t="str">
        <f>IF(C44&gt;0,VLOOKUP(C44,基礎データ!$C$32:$M$101,6)&amp;"."&amp;VLOOKUP(C44,基礎データ!$C$32:$M$101,7)&amp;"."&amp;VLOOKUP(C44,基礎データ!$C$32:$M$101,8),"")</f>
        <v/>
      </c>
      <c r="X44" s="191"/>
      <c r="Y44" s="191"/>
      <c r="Z44" s="191"/>
      <c r="AA44" s="323" t="str">
        <f>IF(C44&gt;0,VLOOKUP(C44,基礎データ!$C$32:$M$101,10),"")</f>
        <v/>
      </c>
      <c r="AB44" s="323"/>
      <c r="AC44" s="248" t="str">
        <f>IF(C44&gt;0,VLOOKUP(C44,基礎データ!$C$32:$M$101,11),"")</f>
        <v/>
      </c>
      <c r="AD44" s="248"/>
      <c r="AE44" s="272"/>
      <c r="AF44" s="272"/>
      <c r="AG44" s="272"/>
      <c r="AH44" s="272"/>
      <c r="AI44" s="272"/>
      <c r="AJ44" s="272"/>
      <c r="AK44" s="272"/>
      <c r="AL44" s="272"/>
      <c r="AM44" s="272"/>
    </row>
    <row r="45" spans="1:39" s="24" customFormat="1" ht="16.5" customHeight="1" x14ac:dyDescent="0.15">
      <c r="A45" s="104" t="str">
        <f>基礎データ!C53&amp;" 　"&amp;基礎データ!D53&amp;基礎データ!E53</f>
        <v>22 　</v>
      </c>
      <c r="C45" s="56"/>
      <c r="D45" s="25">
        <v>22</v>
      </c>
      <c r="E45" s="247"/>
      <c r="F45" s="38" t="s">
        <v>82</v>
      </c>
      <c r="G45" s="50"/>
      <c r="H45" s="273" t="str">
        <f>IF(C45&gt;0,VLOOKUP(C45,基礎データ!$C$32:$M$101,2),"")</f>
        <v/>
      </c>
      <c r="I45" s="274"/>
      <c r="J45" s="274"/>
      <c r="K45" s="273" t="str">
        <f>IF(C45&gt;0,VLOOKUP(C45,基礎データ!$C$32:$M$101,3),"")</f>
        <v/>
      </c>
      <c r="L45" s="274"/>
      <c r="M45" s="274"/>
      <c r="N45" s="273" t="str">
        <f>IF(C45&gt;0,VLOOKUP(C45,基礎データ!$C$32:$M$101,4),"")</f>
        <v/>
      </c>
      <c r="O45" s="274"/>
      <c r="P45" s="274"/>
      <c r="Q45" s="273" t="str">
        <f>IF(C45&gt;0,VLOOKUP(C45,基礎データ!$C$32:$M$101,5),"")</f>
        <v/>
      </c>
      <c r="R45" s="274"/>
      <c r="S45" s="274"/>
      <c r="T45" s="53"/>
      <c r="U45" s="86"/>
      <c r="V45" s="39" t="str">
        <f>IF(C45&gt;0,VLOOKUP(C45,基礎データ!$C$32:$M$101,9),"")</f>
        <v/>
      </c>
      <c r="W45" s="254" t="str">
        <f>IF(C45&gt;0,VLOOKUP(C45,基礎データ!$C$32:$M$101,6)&amp;"."&amp;VLOOKUP(C45,基礎データ!$C$32:$M$101,7)&amp;"."&amp;VLOOKUP(C45,基礎データ!$C$32:$M$101,8),"")</f>
        <v/>
      </c>
      <c r="X45" s="254"/>
      <c r="Y45" s="254"/>
      <c r="Z45" s="254"/>
      <c r="AA45" s="257" t="str">
        <f>IF(C45&gt;0,VLOOKUP(C45,基礎データ!$C$32:$M$101,10),"")</f>
        <v/>
      </c>
      <c r="AB45" s="257"/>
      <c r="AC45" s="258" t="str">
        <f>IF(C45&gt;0,VLOOKUP(C45,基礎データ!$C$32:$M$101,11),"")</f>
        <v/>
      </c>
      <c r="AD45" s="258"/>
      <c r="AE45" s="277"/>
      <c r="AF45" s="277"/>
      <c r="AG45" s="277"/>
      <c r="AH45" s="277"/>
      <c r="AI45" s="277"/>
      <c r="AJ45" s="277"/>
      <c r="AK45" s="277"/>
      <c r="AL45" s="277"/>
      <c r="AM45" s="277"/>
    </row>
    <row r="46" spans="1:39" s="24" customFormat="1" ht="16.5" customHeight="1" x14ac:dyDescent="0.15">
      <c r="A46" s="104" t="str">
        <f>基礎データ!C54&amp;" 　"&amp;基礎データ!D54&amp;基礎データ!E54</f>
        <v>23 　</v>
      </c>
      <c r="C46" s="56"/>
      <c r="D46" s="25">
        <v>23</v>
      </c>
      <c r="E46" s="247">
        <v>12</v>
      </c>
      <c r="F46" s="36" t="s">
        <v>6</v>
      </c>
      <c r="G46" s="49"/>
      <c r="H46" s="271" t="str">
        <f>IF(C46&gt;0,VLOOKUP(C46,基礎データ!$C$32:$M$101,2),"")</f>
        <v/>
      </c>
      <c r="I46" s="153"/>
      <c r="J46" s="153"/>
      <c r="K46" s="271" t="str">
        <f>IF(C46&gt;0,VLOOKUP(C46,基礎データ!$C$32:$M$101,3),"")</f>
        <v/>
      </c>
      <c r="L46" s="153"/>
      <c r="M46" s="153"/>
      <c r="N46" s="271" t="str">
        <f>IF(C46&gt;0,VLOOKUP(C46,基礎データ!$C$32:$M$101,4),"")</f>
        <v/>
      </c>
      <c r="O46" s="153"/>
      <c r="P46" s="153"/>
      <c r="Q46" s="271" t="str">
        <f>IF(C46&gt;0,VLOOKUP(C46,基礎データ!$C$32:$M$101,5),"")</f>
        <v/>
      </c>
      <c r="R46" s="153"/>
      <c r="S46" s="153"/>
      <c r="T46" s="52"/>
      <c r="U46" s="87"/>
      <c r="V46" s="37" t="str">
        <f>IF(C46&gt;0,VLOOKUP(C46,基礎データ!$C$32:$M$101,9),"")</f>
        <v/>
      </c>
      <c r="W46" s="191" t="str">
        <f>IF(C46&gt;0,VLOOKUP(C46,基礎データ!$C$32:$M$101,6)&amp;"."&amp;VLOOKUP(C46,基礎データ!$C$32:$M$101,7)&amp;"."&amp;VLOOKUP(C46,基礎データ!$C$32:$M$101,8),"")</f>
        <v/>
      </c>
      <c r="X46" s="191"/>
      <c r="Y46" s="191"/>
      <c r="Z46" s="191"/>
      <c r="AA46" s="323" t="str">
        <f>IF(C46&gt;0,VLOOKUP(C46,基礎データ!$C$32:$M$101,10),"")</f>
        <v/>
      </c>
      <c r="AB46" s="323"/>
      <c r="AC46" s="248" t="str">
        <f>IF(C46&gt;0,VLOOKUP(C46,基礎データ!$C$32:$M$101,11),"")</f>
        <v/>
      </c>
      <c r="AD46" s="248"/>
      <c r="AE46" s="272"/>
      <c r="AF46" s="272"/>
      <c r="AG46" s="272"/>
      <c r="AH46" s="272"/>
      <c r="AI46" s="272"/>
      <c r="AJ46" s="272"/>
      <c r="AK46" s="272"/>
      <c r="AL46" s="272"/>
      <c r="AM46" s="272"/>
    </row>
    <row r="47" spans="1:39" s="24" customFormat="1" ht="16.5" customHeight="1" x14ac:dyDescent="0.15">
      <c r="A47" s="104" t="str">
        <f>基礎データ!C55&amp;" 　"&amp;基礎データ!D55&amp;基礎データ!E55</f>
        <v>24 　</v>
      </c>
      <c r="C47" s="56"/>
      <c r="D47" s="25">
        <v>24</v>
      </c>
      <c r="E47" s="247"/>
      <c r="F47" s="38" t="s">
        <v>82</v>
      </c>
      <c r="G47" s="50"/>
      <c r="H47" s="273" t="str">
        <f>IF(C47&gt;0,VLOOKUP(C47,基礎データ!$C$32:$M$101,2),"")</f>
        <v/>
      </c>
      <c r="I47" s="274"/>
      <c r="J47" s="274"/>
      <c r="K47" s="273" t="str">
        <f>IF(C47&gt;0,VLOOKUP(C47,基礎データ!$C$32:$M$101,3),"")</f>
        <v/>
      </c>
      <c r="L47" s="274"/>
      <c r="M47" s="274"/>
      <c r="N47" s="273" t="str">
        <f>IF(C47&gt;0,VLOOKUP(C47,基礎データ!$C$32:$M$101,4),"")</f>
        <v/>
      </c>
      <c r="O47" s="274"/>
      <c r="P47" s="274"/>
      <c r="Q47" s="273" t="str">
        <f>IF(C47&gt;0,VLOOKUP(C47,基礎データ!$C$32:$M$101,5),"")</f>
        <v/>
      </c>
      <c r="R47" s="274"/>
      <c r="S47" s="274"/>
      <c r="T47" s="53"/>
      <c r="U47" s="86"/>
      <c r="V47" s="39" t="str">
        <f>IF(C47&gt;0,VLOOKUP(C47,基礎データ!$C$32:$M$101,9),"")</f>
        <v/>
      </c>
      <c r="W47" s="254" t="str">
        <f>IF(C47&gt;0,VLOOKUP(C47,基礎データ!$C$32:$M$101,6)&amp;"."&amp;VLOOKUP(C47,基礎データ!$C$32:$M$101,7)&amp;"."&amp;VLOOKUP(C47,基礎データ!$C$32:$M$101,8),"")</f>
        <v/>
      </c>
      <c r="X47" s="254"/>
      <c r="Y47" s="254"/>
      <c r="Z47" s="254"/>
      <c r="AA47" s="257" t="str">
        <f>IF(C47&gt;0,VLOOKUP(C47,基礎データ!$C$32:$M$101,10),"")</f>
        <v/>
      </c>
      <c r="AB47" s="257"/>
      <c r="AC47" s="258" t="str">
        <f>IF(C47&gt;0,VLOOKUP(C47,基礎データ!$C$32:$M$101,11),"")</f>
        <v/>
      </c>
      <c r="AD47" s="258"/>
      <c r="AE47" s="277"/>
      <c r="AF47" s="277"/>
      <c r="AG47" s="277"/>
      <c r="AH47" s="277"/>
      <c r="AI47" s="277"/>
      <c r="AJ47" s="277"/>
      <c r="AK47" s="277"/>
      <c r="AL47" s="277"/>
      <c r="AM47" s="277"/>
    </row>
    <row r="48" spans="1:39" s="24" customFormat="1" ht="16.5" customHeight="1" x14ac:dyDescent="0.15">
      <c r="A48" s="104" t="str">
        <f>基礎データ!C56&amp;" 　"&amp;基礎データ!D56&amp;基礎データ!E56</f>
        <v>25 　</v>
      </c>
      <c r="C48" s="56"/>
      <c r="D48" s="25">
        <v>25</v>
      </c>
      <c r="E48" s="247">
        <v>13</v>
      </c>
      <c r="F48" s="36" t="s">
        <v>6</v>
      </c>
      <c r="G48" s="49"/>
      <c r="H48" s="271" t="str">
        <f>IF(C48&gt;0,VLOOKUP(C48,基礎データ!$C$32:$M$101,2),"")</f>
        <v/>
      </c>
      <c r="I48" s="153"/>
      <c r="J48" s="153"/>
      <c r="K48" s="271" t="str">
        <f>IF(C48&gt;0,VLOOKUP(C48,基礎データ!$C$32:$M$101,3),"")</f>
        <v/>
      </c>
      <c r="L48" s="153"/>
      <c r="M48" s="153"/>
      <c r="N48" s="271" t="str">
        <f>IF(C48&gt;0,VLOOKUP(C48,基礎データ!$C$32:$M$101,4),"")</f>
        <v/>
      </c>
      <c r="O48" s="153"/>
      <c r="P48" s="153"/>
      <c r="Q48" s="271" t="str">
        <f>IF(C48&gt;0,VLOOKUP(C48,基礎データ!$C$32:$M$101,5),"")</f>
        <v/>
      </c>
      <c r="R48" s="153"/>
      <c r="S48" s="153"/>
      <c r="T48" s="52"/>
      <c r="U48" s="87"/>
      <c r="V48" s="37" t="str">
        <f>IF(C48&gt;0,VLOOKUP(C48,基礎データ!$C$32:$M$101,9),"")</f>
        <v/>
      </c>
      <c r="W48" s="191" t="str">
        <f>IF(C48&gt;0,VLOOKUP(C48,基礎データ!$C$32:$M$101,6)&amp;"."&amp;VLOOKUP(C48,基礎データ!$C$32:$M$101,7)&amp;"."&amp;VLOOKUP(C48,基礎データ!$C$32:$M$101,8),"")</f>
        <v/>
      </c>
      <c r="X48" s="191"/>
      <c r="Y48" s="191"/>
      <c r="Z48" s="191"/>
      <c r="AA48" s="323" t="str">
        <f>IF(C48&gt;0,VLOOKUP(C48,基礎データ!$C$32:$M$101,10),"")</f>
        <v/>
      </c>
      <c r="AB48" s="323"/>
      <c r="AC48" s="248" t="str">
        <f>IF(C48&gt;0,VLOOKUP(C48,基礎データ!$C$32:$M$101,11),"")</f>
        <v/>
      </c>
      <c r="AD48" s="248"/>
      <c r="AE48" s="272"/>
      <c r="AF48" s="272"/>
      <c r="AG48" s="272"/>
      <c r="AH48" s="272"/>
      <c r="AI48" s="272"/>
      <c r="AJ48" s="272"/>
      <c r="AK48" s="272"/>
      <c r="AL48" s="272"/>
      <c r="AM48" s="272"/>
    </row>
    <row r="49" spans="1:39" s="24" customFormat="1" ht="16.5" customHeight="1" x14ac:dyDescent="0.15">
      <c r="A49" s="104" t="str">
        <f>基礎データ!C57&amp;" 　"&amp;基礎データ!D57&amp;基礎データ!E57</f>
        <v>26 　</v>
      </c>
      <c r="C49" s="56"/>
      <c r="D49" s="25">
        <v>26</v>
      </c>
      <c r="E49" s="247"/>
      <c r="F49" s="38" t="s">
        <v>82</v>
      </c>
      <c r="G49" s="50"/>
      <c r="H49" s="273" t="str">
        <f>IF(C49&gt;0,VLOOKUP(C49,基礎データ!$C$32:$M$101,2),"")</f>
        <v/>
      </c>
      <c r="I49" s="274"/>
      <c r="J49" s="274"/>
      <c r="K49" s="273" t="str">
        <f>IF(C49&gt;0,VLOOKUP(C49,基礎データ!$C$32:$M$101,3),"")</f>
        <v/>
      </c>
      <c r="L49" s="274"/>
      <c r="M49" s="274"/>
      <c r="N49" s="273" t="str">
        <f>IF(C49&gt;0,VLOOKUP(C49,基礎データ!$C$32:$M$101,4),"")</f>
        <v/>
      </c>
      <c r="O49" s="274"/>
      <c r="P49" s="274"/>
      <c r="Q49" s="273" t="str">
        <f>IF(C49&gt;0,VLOOKUP(C49,基礎データ!$C$32:$M$101,5),"")</f>
        <v/>
      </c>
      <c r="R49" s="274"/>
      <c r="S49" s="274"/>
      <c r="T49" s="53"/>
      <c r="U49" s="86"/>
      <c r="V49" s="39" t="str">
        <f>IF(C49&gt;0,VLOOKUP(C49,基礎データ!$C$32:$M$101,9),"")</f>
        <v/>
      </c>
      <c r="W49" s="254" t="str">
        <f>IF(C49&gt;0,VLOOKUP(C49,基礎データ!$C$32:$M$101,6)&amp;"."&amp;VLOOKUP(C49,基礎データ!$C$32:$M$101,7)&amp;"."&amp;VLOOKUP(C49,基礎データ!$C$32:$M$101,8),"")</f>
        <v/>
      </c>
      <c r="X49" s="254"/>
      <c r="Y49" s="254"/>
      <c r="Z49" s="254"/>
      <c r="AA49" s="257" t="str">
        <f>IF(C49&gt;0,VLOOKUP(C49,基礎データ!$C$32:$M$101,10),"")</f>
        <v/>
      </c>
      <c r="AB49" s="257"/>
      <c r="AC49" s="258" t="str">
        <f>IF(C49&gt;0,VLOOKUP(C49,基礎データ!$C$32:$M$101,11),"")</f>
        <v/>
      </c>
      <c r="AD49" s="258"/>
      <c r="AE49" s="277"/>
      <c r="AF49" s="277"/>
      <c r="AG49" s="277"/>
      <c r="AH49" s="277"/>
      <c r="AI49" s="277"/>
      <c r="AJ49" s="277"/>
      <c r="AK49" s="277"/>
      <c r="AL49" s="277"/>
      <c r="AM49" s="277"/>
    </row>
    <row r="50" spans="1:39" s="24" customFormat="1" ht="16.5" customHeight="1" x14ac:dyDescent="0.15">
      <c r="A50" s="104" t="str">
        <f>基礎データ!C58&amp;" 　"&amp;基礎データ!D58&amp;基礎データ!E58</f>
        <v>27 　</v>
      </c>
      <c r="C50" s="56"/>
      <c r="D50" s="25">
        <v>27</v>
      </c>
      <c r="E50" s="247">
        <v>14</v>
      </c>
      <c r="F50" s="36" t="s">
        <v>6</v>
      </c>
      <c r="G50" s="49"/>
      <c r="H50" s="271" t="str">
        <f>IF(C50&gt;0,VLOOKUP(C50,基礎データ!$C$32:$M$101,2),"")</f>
        <v/>
      </c>
      <c r="I50" s="153"/>
      <c r="J50" s="153"/>
      <c r="K50" s="271" t="str">
        <f>IF(C50&gt;0,VLOOKUP(C50,基礎データ!$C$32:$M$101,3),"")</f>
        <v/>
      </c>
      <c r="L50" s="153"/>
      <c r="M50" s="153"/>
      <c r="N50" s="271" t="str">
        <f>IF(C50&gt;0,VLOOKUP(C50,基礎データ!$C$32:$M$101,4),"")</f>
        <v/>
      </c>
      <c r="O50" s="153"/>
      <c r="P50" s="153"/>
      <c r="Q50" s="271" t="str">
        <f>IF(C50&gt;0,VLOOKUP(C50,基礎データ!$C$32:$M$101,5),"")</f>
        <v/>
      </c>
      <c r="R50" s="153"/>
      <c r="S50" s="153"/>
      <c r="T50" s="52"/>
      <c r="U50" s="87"/>
      <c r="V50" s="37" t="str">
        <f>IF(C50&gt;0,VLOOKUP(C50,基礎データ!$C$32:$M$101,9),"")</f>
        <v/>
      </c>
      <c r="W50" s="191" t="str">
        <f>IF(C50&gt;0,VLOOKUP(C50,基礎データ!$C$32:$M$101,6)&amp;"."&amp;VLOOKUP(C50,基礎データ!$C$32:$M$101,7)&amp;"."&amp;VLOOKUP(C50,基礎データ!$C$32:$M$101,8),"")</f>
        <v/>
      </c>
      <c r="X50" s="191"/>
      <c r="Y50" s="191"/>
      <c r="Z50" s="191"/>
      <c r="AA50" s="323" t="str">
        <f>IF(C50&gt;0,VLOOKUP(C50,基礎データ!$C$32:$M$101,10),"")</f>
        <v/>
      </c>
      <c r="AB50" s="323"/>
      <c r="AC50" s="248" t="str">
        <f>IF(C50&gt;0,VLOOKUP(C50,基礎データ!$C$32:$M$101,11),"")</f>
        <v/>
      </c>
      <c r="AD50" s="248"/>
      <c r="AE50" s="272"/>
      <c r="AF50" s="272"/>
      <c r="AG50" s="272"/>
      <c r="AH50" s="272"/>
      <c r="AI50" s="272"/>
      <c r="AJ50" s="272"/>
      <c r="AK50" s="272"/>
      <c r="AL50" s="272"/>
      <c r="AM50" s="272"/>
    </row>
    <row r="51" spans="1:39" s="24" customFormat="1" ht="16.5" customHeight="1" x14ac:dyDescent="0.15">
      <c r="A51" s="104" t="str">
        <f>基礎データ!C59&amp;" 　"&amp;基礎データ!D59&amp;基礎データ!E59</f>
        <v>28 　</v>
      </c>
      <c r="C51" s="56"/>
      <c r="D51" s="25">
        <v>28</v>
      </c>
      <c r="E51" s="247"/>
      <c r="F51" s="38" t="s">
        <v>82</v>
      </c>
      <c r="G51" s="50"/>
      <c r="H51" s="273" t="str">
        <f>IF(C51&gt;0,VLOOKUP(C51,基礎データ!$C$32:$M$101,2),"")</f>
        <v/>
      </c>
      <c r="I51" s="274"/>
      <c r="J51" s="274"/>
      <c r="K51" s="273" t="str">
        <f>IF(C51&gt;0,VLOOKUP(C51,基礎データ!$C$32:$M$101,3),"")</f>
        <v/>
      </c>
      <c r="L51" s="274"/>
      <c r="M51" s="274"/>
      <c r="N51" s="273" t="str">
        <f>IF(C51&gt;0,VLOOKUP(C51,基礎データ!$C$32:$M$101,4),"")</f>
        <v/>
      </c>
      <c r="O51" s="274"/>
      <c r="P51" s="274"/>
      <c r="Q51" s="273" t="str">
        <f>IF(C51&gt;0,VLOOKUP(C51,基礎データ!$C$32:$M$101,5),"")</f>
        <v/>
      </c>
      <c r="R51" s="274"/>
      <c r="S51" s="274"/>
      <c r="T51" s="53"/>
      <c r="U51" s="86"/>
      <c r="V51" s="39" t="str">
        <f>IF(C51&gt;0,VLOOKUP(C51,基礎データ!$C$32:$M$101,9),"")</f>
        <v/>
      </c>
      <c r="W51" s="254" t="str">
        <f>IF(C51&gt;0,VLOOKUP(C51,基礎データ!$C$32:$M$101,6)&amp;"."&amp;VLOOKUP(C51,基礎データ!$C$32:$M$101,7)&amp;"."&amp;VLOOKUP(C51,基礎データ!$C$32:$M$101,8),"")</f>
        <v/>
      </c>
      <c r="X51" s="254"/>
      <c r="Y51" s="254"/>
      <c r="Z51" s="254"/>
      <c r="AA51" s="257" t="str">
        <f>IF(C51&gt;0,VLOOKUP(C51,基礎データ!$C$32:$M$101,10),"")</f>
        <v/>
      </c>
      <c r="AB51" s="257"/>
      <c r="AC51" s="258" t="str">
        <f>IF(C51&gt;0,VLOOKUP(C51,基礎データ!$C$32:$M$101,11),"")</f>
        <v/>
      </c>
      <c r="AD51" s="258"/>
      <c r="AE51" s="277"/>
      <c r="AF51" s="277"/>
      <c r="AG51" s="277"/>
      <c r="AH51" s="277"/>
      <c r="AI51" s="277"/>
      <c r="AJ51" s="277"/>
      <c r="AK51" s="277"/>
      <c r="AL51" s="277"/>
      <c r="AM51" s="277"/>
    </row>
    <row r="52" spans="1:39" s="24" customFormat="1" ht="16.5" customHeight="1" x14ac:dyDescent="0.15">
      <c r="A52" s="104" t="str">
        <f>基礎データ!C60&amp;" 　"&amp;基礎データ!D60&amp;基礎データ!E60</f>
        <v>29 　</v>
      </c>
      <c r="C52" s="56"/>
      <c r="D52" s="25">
        <v>29</v>
      </c>
      <c r="E52" s="247">
        <v>15</v>
      </c>
      <c r="F52" s="36" t="s">
        <v>6</v>
      </c>
      <c r="G52" s="49"/>
      <c r="H52" s="271" t="str">
        <f>IF(C52&gt;0,VLOOKUP(C52,基礎データ!$C$32:$M$101,2),"")</f>
        <v/>
      </c>
      <c r="I52" s="153"/>
      <c r="J52" s="153"/>
      <c r="K52" s="271" t="str">
        <f>IF(C52&gt;0,VLOOKUP(C52,基礎データ!$C$32:$M$101,3),"")</f>
        <v/>
      </c>
      <c r="L52" s="153"/>
      <c r="M52" s="153"/>
      <c r="N52" s="271" t="str">
        <f>IF(C52&gt;0,VLOOKUP(C52,基礎データ!$C$32:$M$101,4),"")</f>
        <v/>
      </c>
      <c r="O52" s="153"/>
      <c r="P52" s="153"/>
      <c r="Q52" s="271" t="str">
        <f>IF(C52&gt;0,VLOOKUP(C52,基礎データ!$C$32:$M$101,5),"")</f>
        <v/>
      </c>
      <c r="R52" s="153"/>
      <c r="S52" s="153"/>
      <c r="T52" s="52"/>
      <c r="U52" s="87"/>
      <c r="V52" s="37" t="str">
        <f>IF(C52&gt;0,VLOOKUP(C52,基礎データ!$C$32:$M$101,9),"")</f>
        <v/>
      </c>
      <c r="W52" s="191" t="str">
        <f>IF(C52&gt;0,VLOOKUP(C52,基礎データ!$C$32:$M$101,6)&amp;"."&amp;VLOOKUP(C52,基礎データ!$C$32:$M$101,7)&amp;"."&amp;VLOOKUP(C52,基礎データ!$C$32:$M$101,8),"")</f>
        <v/>
      </c>
      <c r="X52" s="191"/>
      <c r="Y52" s="191"/>
      <c r="Z52" s="191"/>
      <c r="AA52" s="323" t="str">
        <f>IF(C52&gt;0,VLOOKUP(C52,基礎データ!$C$32:$M$101,10),"")</f>
        <v/>
      </c>
      <c r="AB52" s="323"/>
      <c r="AC52" s="248" t="str">
        <f>IF(C52&gt;0,VLOOKUP(C52,基礎データ!$C$32:$M$101,11),"")</f>
        <v/>
      </c>
      <c r="AD52" s="248"/>
      <c r="AE52" s="272"/>
      <c r="AF52" s="272"/>
      <c r="AG52" s="272"/>
      <c r="AH52" s="272"/>
      <c r="AI52" s="272"/>
      <c r="AJ52" s="272"/>
      <c r="AK52" s="272"/>
      <c r="AL52" s="272"/>
      <c r="AM52" s="272"/>
    </row>
    <row r="53" spans="1:39" ht="16.5" customHeight="1" x14ac:dyDescent="0.15">
      <c r="A53" s="104" t="str">
        <f>基礎データ!C61&amp;" 　"&amp;基礎データ!D61&amp;基礎データ!E61</f>
        <v>30 　</v>
      </c>
      <c r="C53" s="56"/>
      <c r="D53" s="25">
        <v>30</v>
      </c>
      <c r="E53" s="247"/>
      <c r="F53" s="38" t="s">
        <v>82</v>
      </c>
      <c r="G53" s="50"/>
      <c r="H53" s="273" t="str">
        <f>IF(C53&gt;0,VLOOKUP(C53,基礎データ!$C$32:$M$101,2),"")</f>
        <v/>
      </c>
      <c r="I53" s="274"/>
      <c r="J53" s="274"/>
      <c r="K53" s="273" t="str">
        <f>IF(C53&gt;0,VLOOKUP(C53,基礎データ!$C$32:$M$101,3),"")</f>
        <v/>
      </c>
      <c r="L53" s="274"/>
      <c r="M53" s="274"/>
      <c r="N53" s="273" t="str">
        <f>IF(C53&gt;0,VLOOKUP(C53,基礎データ!$C$32:$M$101,4),"")</f>
        <v/>
      </c>
      <c r="O53" s="274"/>
      <c r="P53" s="274"/>
      <c r="Q53" s="273" t="str">
        <f>IF(C53&gt;0,VLOOKUP(C53,基礎データ!$C$32:$M$101,5),"")</f>
        <v/>
      </c>
      <c r="R53" s="274"/>
      <c r="S53" s="274"/>
      <c r="T53" s="53"/>
      <c r="U53" s="86"/>
      <c r="V53" s="39" t="str">
        <f>IF(C53&gt;0,VLOOKUP(C53,基礎データ!$C$32:$M$101,9),"")</f>
        <v/>
      </c>
      <c r="W53" s="254" t="str">
        <f>IF(C53&gt;0,VLOOKUP(C53,基礎データ!$C$32:$M$101,6)&amp;"."&amp;VLOOKUP(C53,基礎データ!$C$32:$M$101,7)&amp;"."&amp;VLOOKUP(C53,基礎データ!$C$32:$M$101,8),"")</f>
        <v/>
      </c>
      <c r="X53" s="254"/>
      <c r="Y53" s="254"/>
      <c r="Z53" s="254"/>
      <c r="AA53" s="257" t="str">
        <f>IF(C53&gt;0,VLOOKUP(C53,基礎データ!$C$32:$M$101,10),"")</f>
        <v/>
      </c>
      <c r="AB53" s="257"/>
      <c r="AC53" s="258" t="str">
        <f>IF(C53&gt;0,VLOOKUP(C53,基礎データ!$C$32:$M$101,11),"")</f>
        <v/>
      </c>
      <c r="AD53" s="258"/>
      <c r="AE53" s="277"/>
      <c r="AF53" s="277"/>
      <c r="AG53" s="277"/>
      <c r="AH53" s="277"/>
      <c r="AI53" s="277"/>
      <c r="AJ53" s="277"/>
      <c r="AK53" s="277"/>
      <c r="AL53" s="277"/>
      <c r="AM53" s="277"/>
    </row>
    <row r="54" spans="1:39" ht="16.5" customHeight="1" x14ac:dyDescent="0.15">
      <c r="A54" s="104" t="str">
        <f>基礎データ!C62&amp;" 　"&amp;基礎データ!D62&amp;基礎データ!E62</f>
        <v>31 　</v>
      </c>
      <c r="C54" s="56"/>
      <c r="D54" s="25">
        <v>31</v>
      </c>
      <c r="E54" s="247">
        <v>16</v>
      </c>
      <c r="F54" s="36" t="s">
        <v>6</v>
      </c>
      <c r="G54" s="49"/>
      <c r="H54" s="271" t="str">
        <f>IF(C54&gt;0,VLOOKUP(C54,基礎データ!$C$32:$M$101,2),"")</f>
        <v/>
      </c>
      <c r="I54" s="153"/>
      <c r="J54" s="153"/>
      <c r="K54" s="271" t="str">
        <f>IF(C54&gt;0,VLOOKUP(C54,基礎データ!$C$32:$M$101,3),"")</f>
        <v/>
      </c>
      <c r="L54" s="153"/>
      <c r="M54" s="153"/>
      <c r="N54" s="271" t="str">
        <f>IF(C54&gt;0,VLOOKUP(C54,基礎データ!$C$32:$M$101,4),"")</f>
        <v/>
      </c>
      <c r="O54" s="153"/>
      <c r="P54" s="153"/>
      <c r="Q54" s="271" t="str">
        <f>IF(C54&gt;0,VLOOKUP(C54,基礎データ!$C$32:$M$101,5),"")</f>
        <v/>
      </c>
      <c r="R54" s="153"/>
      <c r="S54" s="153"/>
      <c r="T54" s="52"/>
      <c r="U54" s="87"/>
      <c r="V54" s="37" t="str">
        <f>IF(C54&gt;0,VLOOKUP(C54,基礎データ!$C$32:$M$101,9),"")</f>
        <v/>
      </c>
      <c r="W54" s="191" t="str">
        <f>IF(C54&gt;0,VLOOKUP(C54,基礎データ!$C$32:$M$101,6)&amp;"."&amp;VLOOKUP(C54,基礎データ!$C$32:$M$101,7)&amp;"."&amp;VLOOKUP(C54,基礎データ!$C$32:$M$101,8),"")</f>
        <v/>
      </c>
      <c r="X54" s="191"/>
      <c r="Y54" s="191"/>
      <c r="Z54" s="191"/>
      <c r="AA54" s="323" t="str">
        <f>IF(C54&gt;0,VLOOKUP(C54,基礎データ!$C$32:$M$101,10),"")</f>
        <v/>
      </c>
      <c r="AB54" s="323"/>
      <c r="AC54" s="248" t="str">
        <f>IF(C54&gt;0,VLOOKUP(C54,基礎データ!$C$32:$M$101,11),"")</f>
        <v/>
      </c>
      <c r="AD54" s="248"/>
      <c r="AE54" s="272"/>
      <c r="AF54" s="272"/>
      <c r="AG54" s="272"/>
      <c r="AH54" s="272"/>
      <c r="AI54" s="272"/>
      <c r="AJ54" s="272"/>
      <c r="AK54" s="272"/>
      <c r="AL54" s="272"/>
      <c r="AM54" s="272"/>
    </row>
    <row r="55" spans="1:39" ht="16.5" customHeight="1" x14ac:dyDescent="0.15">
      <c r="A55" s="104" t="str">
        <f>基礎データ!C63&amp;" 　"&amp;基礎データ!D63&amp;基礎データ!E63</f>
        <v>32 　</v>
      </c>
      <c r="C55" s="56"/>
      <c r="D55" s="25">
        <v>32</v>
      </c>
      <c r="E55" s="247"/>
      <c r="F55" s="38" t="s">
        <v>82</v>
      </c>
      <c r="G55" s="50"/>
      <c r="H55" s="273" t="str">
        <f>IF(C55&gt;0,VLOOKUP(C55,基礎データ!$C$32:$M$101,2),"")</f>
        <v/>
      </c>
      <c r="I55" s="274"/>
      <c r="J55" s="274"/>
      <c r="K55" s="273" t="str">
        <f>IF(C55&gt;0,VLOOKUP(C55,基礎データ!$C$32:$M$101,3),"")</f>
        <v/>
      </c>
      <c r="L55" s="274"/>
      <c r="M55" s="274"/>
      <c r="N55" s="273" t="str">
        <f>IF(C55&gt;0,VLOOKUP(C55,基礎データ!$C$32:$M$101,4),"")</f>
        <v/>
      </c>
      <c r="O55" s="274"/>
      <c r="P55" s="274"/>
      <c r="Q55" s="273" t="str">
        <f>IF(C55&gt;0,VLOOKUP(C55,基礎データ!$C$32:$M$101,5),"")</f>
        <v/>
      </c>
      <c r="R55" s="274"/>
      <c r="S55" s="274"/>
      <c r="T55" s="53"/>
      <c r="U55" s="86"/>
      <c r="V55" s="39" t="str">
        <f>IF(C55&gt;0,VLOOKUP(C55,基礎データ!$C$32:$M$101,9),"")</f>
        <v/>
      </c>
      <c r="W55" s="254" t="str">
        <f>IF(C55&gt;0,VLOOKUP(C55,基礎データ!$C$32:$M$101,6)&amp;"."&amp;VLOOKUP(C55,基礎データ!$C$32:$M$101,7)&amp;"."&amp;VLOOKUP(C55,基礎データ!$C$32:$M$101,8),"")</f>
        <v/>
      </c>
      <c r="X55" s="254"/>
      <c r="Y55" s="254"/>
      <c r="Z55" s="254"/>
      <c r="AA55" s="257" t="str">
        <f>IF(C55&gt;0,VLOOKUP(C55,基礎データ!$C$32:$M$101,10),"")</f>
        <v/>
      </c>
      <c r="AB55" s="257"/>
      <c r="AC55" s="258" t="str">
        <f>IF(C55&gt;0,VLOOKUP(C55,基礎データ!$C$32:$M$101,11),"")</f>
        <v/>
      </c>
      <c r="AD55" s="258"/>
      <c r="AE55" s="277"/>
      <c r="AF55" s="277"/>
      <c r="AG55" s="277"/>
      <c r="AH55" s="277"/>
      <c r="AI55" s="277"/>
      <c r="AJ55" s="277"/>
      <c r="AK55" s="277"/>
      <c r="AL55" s="277"/>
      <c r="AM55" s="277"/>
    </row>
    <row r="56" spans="1:39" ht="16.5" customHeight="1" x14ac:dyDescent="0.15">
      <c r="A56" s="104" t="str">
        <f>基礎データ!C64&amp;" 　"&amp;基礎データ!D64&amp;基礎データ!E64</f>
        <v>33 　</v>
      </c>
      <c r="C56" s="56"/>
      <c r="D56" s="25">
        <v>33</v>
      </c>
      <c r="E56" s="247">
        <v>17</v>
      </c>
      <c r="F56" s="36" t="s">
        <v>6</v>
      </c>
      <c r="G56" s="49"/>
      <c r="H56" s="271" t="str">
        <f>IF(C56&gt;0,VLOOKUP(C56,基礎データ!$C$32:$M$101,2),"")</f>
        <v/>
      </c>
      <c r="I56" s="153"/>
      <c r="J56" s="153"/>
      <c r="K56" s="271" t="str">
        <f>IF(C56&gt;0,VLOOKUP(C56,基礎データ!$C$32:$M$101,3),"")</f>
        <v/>
      </c>
      <c r="L56" s="153"/>
      <c r="M56" s="153"/>
      <c r="N56" s="271" t="str">
        <f>IF(C56&gt;0,VLOOKUP(C56,基礎データ!$C$32:$M$101,4),"")</f>
        <v/>
      </c>
      <c r="O56" s="153"/>
      <c r="P56" s="153"/>
      <c r="Q56" s="271" t="str">
        <f>IF(C56&gt;0,VLOOKUP(C56,基礎データ!$C$32:$M$101,5),"")</f>
        <v/>
      </c>
      <c r="R56" s="153"/>
      <c r="S56" s="153"/>
      <c r="T56" s="52"/>
      <c r="U56" s="87"/>
      <c r="V56" s="37" t="str">
        <f>IF(C56&gt;0,VLOOKUP(C56,基礎データ!$C$32:$M$101,9),"")</f>
        <v/>
      </c>
      <c r="W56" s="191" t="str">
        <f>IF(C56&gt;0,VLOOKUP(C56,基礎データ!$C$32:$M$101,6)&amp;"."&amp;VLOOKUP(C56,基礎データ!$C$32:$M$101,7)&amp;"."&amp;VLOOKUP(C56,基礎データ!$C$32:$M$101,8),"")</f>
        <v/>
      </c>
      <c r="X56" s="191"/>
      <c r="Y56" s="191"/>
      <c r="Z56" s="191"/>
      <c r="AA56" s="323" t="str">
        <f>IF(C56&gt;0,VLOOKUP(C56,基礎データ!$C$32:$M$101,10),"")</f>
        <v/>
      </c>
      <c r="AB56" s="323"/>
      <c r="AC56" s="248" t="str">
        <f>IF(C56&gt;0,VLOOKUP(C56,基礎データ!$C$32:$M$101,11),"")</f>
        <v/>
      </c>
      <c r="AD56" s="248"/>
      <c r="AE56" s="272"/>
      <c r="AF56" s="272"/>
      <c r="AG56" s="272"/>
      <c r="AH56" s="272"/>
      <c r="AI56" s="272"/>
      <c r="AJ56" s="272"/>
      <c r="AK56" s="272"/>
      <c r="AL56" s="272"/>
      <c r="AM56" s="272"/>
    </row>
    <row r="57" spans="1:39" ht="16.5" customHeight="1" x14ac:dyDescent="0.15">
      <c r="A57" s="104" t="str">
        <f>基礎データ!C65&amp;" 　"&amp;基礎データ!D65&amp;基礎データ!E65</f>
        <v>34 　</v>
      </c>
      <c r="C57" s="56"/>
      <c r="D57" s="25">
        <v>34</v>
      </c>
      <c r="E57" s="247"/>
      <c r="F57" s="38" t="s">
        <v>82</v>
      </c>
      <c r="G57" s="50"/>
      <c r="H57" s="273" t="str">
        <f>IF(C57&gt;0,VLOOKUP(C57,基礎データ!$C$32:$M$101,2),"")</f>
        <v/>
      </c>
      <c r="I57" s="274"/>
      <c r="J57" s="274"/>
      <c r="K57" s="273" t="str">
        <f>IF(C57&gt;0,VLOOKUP(C57,基礎データ!$C$32:$M$101,3),"")</f>
        <v/>
      </c>
      <c r="L57" s="274"/>
      <c r="M57" s="274"/>
      <c r="N57" s="273" t="str">
        <f>IF(C57&gt;0,VLOOKUP(C57,基礎データ!$C$32:$M$101,4),"")</f>
        <v/>
      </c>
      <c r="O57" s="274"/>
      <c r="P57" s="274"/>
      <c r="Q57" s="273" t="str">
        <f>IF(C57&gt;0,VLOOKUP(C57,基礎データ!$C$32:$M$101,5),"")</f>
        <v/>
      </c>
      <c r="R57" s="274"/>
      <c r="S57" s="274"/>
      <c r="T57" s="53"/>
      <c r="U57" s="86"/>
      <c r="V57" s="39" t="str">
        <f>IF(C57&gt;0,VLOOKUP(C57,基礎データ!$C$32:$M$101,9),"")</f>
        <v/>
      </c>
      <c r="W57" s="254" t="str">
        <f>IF(C57&gt;0,VLOOKUP(C57,基礎データ!$C$32:$M$101,6)&amp;"."&amp;VLOOKUP(C57,基礎データ!$C$32:$M$101,7)&amp;"."&amp;VLOOKUP(C57,基礎データ!$C$32:$M$101,8),"")</f>
        <v/>
      </c>
      <c r="X57" s="254"/>
      <c r="Y57" s="254"/>
      <c r="Z57" s="254"/>
      <c r="AA57" s="257" t="str">
        <f>IF(C57&gt;0,VLOOKUP(C57,基礎データ!$C$32:$M$101,10),"")</f>
        <v/>
      </c>
      <c r="AB57" s="257"/>
      <c r="AC57" s="258" t="str">
        <f>IF(C57&gt;0,VLOOKUP(C57,基礎データ!$C$32:$M$101,11),"")</f>
        <v/>
      </c>
      <c r="AD57" s="258"/>
      <c r="AE57" s="277"/>
      <c r="AF57" s="277"/>
      <c r="AG57" s="277"/>
      <c r="AH57" s="277"/>
      <c r="AI57" s="277"/>
      <c r="AJ57" s="277"/>
      <c r="AK57" s="277"/>
      <c r="AL57" s="277"/>
      <c r="AM57" s="277"/>
    </row>
    <row r="58" spans="1:39" ht="16.5" customHeight="1" x14ac:dyDescent="0.15">
      <c r="A58" s="104" t="str">
        <f>基礎データ!C66&amp;" 　"&amp;基礎データ!D66&amp;基礎データ!E66</f>
        <v>35 　</v>
      </c>
      <c r="C58" s="56"/>
      <c r="D58" s="25">
        <v>35</v>
      </c>
      <c r="E58" s="247">
        <v>18</v>
      </c>
      <c r="F58" s="36" t="s">
        <v>6</v>
      </c>
      <c r="G58" s="49"/>
      <c r="H58" s="271" t="str">
        <f>IF(C58&gt;0,VLOOKUP(C58,基礎データ!$C$32:$M$101,2),"")</f>
        <v/>
      </c>
      <c r="I58" s="153"/>
      <c r="J58" s="153"/>
      <c r="K58" s="271" t="str">
        <f>IF(C58&gt;0,VLOOKUP(C58,基礎データ!$C$32:$M$101,3),"")</f>
        <v/>
      </c>
      <c r="L58" s="153"/>
      <c r="M58" s="153"/>
      <c r="N58" s="271" t="str">
        <f>IF(C58&gt;0,VLOOKUP(C58,基礎データ!$C$32:$M$101,4),"")</f>
        <v/>
      </c>
      <c r="O58" s="153"/>
      <c r="P58" s="153"/>
      <c r="Q58" s="271" t="str">
        <f>IF(C58&gt;0,VLOOKUP(C58,基礎データ!$C$32:$M$101,5),"")</f>
        <v/>
      </c>
      <c r="R58" s="153"/>
      <c r="S58" s="153"/>
      <c r="T58" s="52"/>
      <c r="U58" s="87"/>
      <c r="V58" s="37" t="str">
        <f>IF(C58&gt;0,VLOOKUP(C58,基礎データ!$C$32:$M$101,9),"")</f>
        <v/>
      </c>
      <c r="W58" s="191" t="str">
        <f>IF(C58&gt;0,VLOOKUP(C58,基礎データ!$C$32:$M$101,6)&amp;"."&amp;VLOOKUP(C58,基礎データ!$C$32:$M$101,7)&amp;"."&amp;VLOOKUP(C58,基礎データ!$C$32:$M$101,8),"")</f>
        <v/>
      </c>
      <c r="X58" s="191"/>
      <c r="Y58" s="191"/>
      <c r="Z58" s="191"/>
      <c r="AA58" s="323" t="str">
        <f>IF(C58&gt;0,VLOOKUP(C58,基礎データ!$C$32:$M$101,10),"")</f>
        <v/>
      </c>
      <c r="AB58" s="323"/>
      <c r="AC58" s="248" t="str">
        <f>IF(C58&gt;0,VLOOKUP(C58,基礎データ!$C$32:$M$101,11),"")</f>
        <v/>
      </c>
      <c r="AD58" s="248"/>
      <c r="AE58" s="272"/>
      <c r="AF58" s="272"/>
      <c r="AG58" s="272"/>
      <c r="AH58" s="272"/>
      <c r="AI58" s="272"/>
      <c r="AJ58" s="272"/>
      <c r="AK58" s="272"/>
      <c r="AL58" s="272"/>
      <c r="AM58" s="272"/>
    </row>
    <row r="59" spans="1:39" ht="16.5" customHeight="1" x14ac:dyDescent="0.15">
      <c r="A59" s="104" t="str">
        <f>基礎データ!C67&amp;" 　"&amp;基礎データ!D67&amp;基礎データ!E67</f>
        <v>36 　</v>
      </c>
      <c r="C59" s="56"/>
      <c r="D59" s="25">
        <v>36</v>
      </c>
      <c r="E59" s="247"/>
      <c r="F59" s="38" t="s">
        <v>82</v>
      </c>
      <c r="G59" s="50"/>
      <c r="H59" s="273" t="str">
        <f>IF(C59&gt;0,VLOOKUP(C59,基礎データ!$C$32:$M$101,2),"")</f>
        <v/>
      </c>
      <c r="I59" s="274"/>
      <c r="J59" s="274"/>
      <c r="K59" s="273" t="str">
        <f>IF(C59&gt;0,VLOOKUP(C59,基礎データ!$C$32:$M$101,3),"")</f>
        <v/>
      </c>
      <c r="L59" s="274"/>
      <c r="M59" s="274"/>
      <c r="N59" s="273" t="str">
        <f>IF(C59&gt;0,VLOOKUP(C59,基礎データ!$C$32:$M$101,4),"")</f>
        <v/>
      </c>
      <c r="O59" s="274"/>
      <c r="P59" s="274"/>
      <c r="Q59" s="273" t="str">
        <f>IF(C59&gt;0,VLOOKUP(C59,基礎データ!$C$32:$M$101,5),"")</f>
        <v/>
      </c>
      <c r="R59" s="274"/>
      <c r="S59" s="274"/>
      <c r="T59" s="53"/>
      <c r="U59" s="86"/>
      <c r="V59" s="39" t="str">
        <f>IF(C59&gt;0,VLOOKUP(C59,基礎データ!$C$32:$M$101,9),"")</f>
        <v/>
      </c>
      <c r="W59" s="254" t="str">
        <f>IF(C59&gt;0,VLOOKUP(C59,基礎データ!$C$32:$M$101,6)&amp;"."&amp;VLOOKUP(C59,基礎データ!$C$32:$M$101,7)&amp;"."&amp;VLOOKUP(C59,基礎データ!$C$32:$M$101,8),"")</f>
        <v/>
      </c>
      <c r="X59" s="254"/>
      <c r="Y59" s="254"/>
      <c r="Z59" s="254"/>
      <c r="AA59" s="257" t="str">
        <f>IF(C59&gt;0,VLOOKUP(C59,基礎データ!$C$32:$M$101,10),"")</f>
        <v/>
      </c>
      <c r="AB59" s="257"/>
      <c r="AC59" s="258" t="str">
        <f>IF(C59&gt;0,VLOOKUP(C59,基礎データ!$C$32:$M$101,11),"")</f>
        <v/>
      </c>
      <c r="AD59" s="258"/>
      <c r="AE59" s="277"/>
      <c r="AF59" s="277"/>
      <c r="AG59" s="277"/>
      <c r="AH59" s="277"/>
      <c r="AI59" s="277"/>
      <c r="AJ59" s="277"/>
      <c r="AK59" s="277"/>
      <c r="AL59" s="277"/>
      <c r="AM59" s="277"/>
    </row>
    <row r="60" spans="1:39" ht="16.5" customHeight="1" x14ac:dyDescent="0.15">
      <c r="A60" s="104" t="str">
        <f>基礎データ!C68&amp;" 　"&amp;基礎データ!D68&amp;基礎データ!E68</f>
        <v>37 　</v>
      </c>
      <c r="C60" s="56"/>
      <c r="D60" s="25">
        <v>37</v>
      </c>
      <c r="E60" s="247">
        <v>19</v>
      </c>
      <c r="F60" s="36" t="s">
        <v>6</v>
      </c>
      <c r="G60" s="49"/>
      <c r="H60" s="271" t="str">
        <f>IF(C60&gt;0,VLOOKUP(C60,基礎データ!$C$32:$M$101,2),"")</f>
        <v/>
      </c>
      <c r="I60" s="153"/>
      <c r="J60" s="153"/>
      <c r="K60" s="271" t="str">
        <f>IF(C60&gt;0,VLOOKUP(C60,基礎データ!$C$32:$M$101,3),"")</f>
        <v/>
      </c>
      <c r="L60" s="153"/>
      <c r="M60" s="153"/>
      <c r="N60" s="271" t="str">
        <f>IF(C60&gt;0,VLOOKUP(C60,基礎データ!$C$32:$M$101,4),"")</f>
        <v/>
      </c>
      <c r="O60" s="153"/>
      <c r="P60" s="153"/>
      <c r="Q60" s="271" t="str">
        <f>IF(C60&gt;0,VLOOKUP(C60,基礎データ!$C$32:$M$101,5),"")</f>
        <v/>
      </c>
      <c r="R60" s="153"/>
      <c r="S60" s="153"/>
      <c r="T60" s="52"/>
      <c r="U60" s="87"/>
      <c r="V60" s="37" t="str">
        <f>IF(C60&gt;0,VLOOKUP(C60,基礎データ!$C$32:$M$101,9),"")</f>
        <v/>
      </c>
      <c r="W60" s="191" t="str">
        <f>IF(C60&gt;0,VLOOKUP(C60,基礎データ!$C$32:$M$101,6)&amp;"."&amp;VLOOKUP(C60,基礎データ!$C$32:$M$101,7)&amp;"."&amp;VLOOKUP(C60,基礎データ!$C$32:$M$101,8),"")</f>
        <v/>
      </c>
      <c r="X60" s="191"/>
      <c r="Y60" s="191"/>
      <c r="Z60" s="191"/>
      <c r="AA60" s="323" t="str">
        <f>IF(C60&gt;0,VLOOKUP(C60,基礎データ!$C$32:$M$101,10),"")</f>
        <v/>
      </c>
      <c r="AB60" s="323"/>
      <c r="AC60" s="248" t="str">
        <f>IF(C60&gt;0,VLOOKUP(C60,基礎データ!$C$32:$M$101,11),"")</f>
        <v/>
      </c>
      <c r="AD60" s="248"/>
      <c r="AE60" s="272"/>
      <c r="AF60" s="272"/>
      <c r="AG60" s="272"/>
      <c r="AH60" s="272"/>
      <c r="AI60" s="272"/>
      <c r="AJ60" s="272"/>
      <c r="AK60" s="272"/>
      <c r="AL60" s="272"/>
      <c r="AM60" s="272"/>
    </row>
    <row r="61" spans="1:39" ht="16.5" customHeight="1" x14ac:dyDescent="0.15">
      <c r="A61" s="104" t="str">
        <f>基礎データ!C69&amp;" 　"&amp;基礎データ!D69&amp;基礎データ!E69</f>
        <v>38 　</v>
      </c>
      <c r="C61" s="56"/>
      <c r="D61" s="25">
        <v>38</v>
      </c>
      <c r="E61" s="247"/>
      <c r="F61" s="38" t="s">
        <v>82</v>
      </c>
      <c r="G61" s="50"/>
      <c r="H61" s="273" t="str">
        <f>IF(C61&gt;0,VLOOKUP(C61,基礎データ!$C$32:$M$101,2),"")</f>
        <v/>
      </c>
      <c r="I61" s="274"/>
      <c r="J61" s="274"/>
      <c r="K61" s="273" t="str">
        <f>IF(C61&gt;0,VLOOKUP(C61,基礎データ!$C$32:$M$101,3),"")</f>
        <v/>
      </c>
      <c r="L61" s="274"/>
      <c r="M61" s="274"/>
      <c r="N61" s="273" t="str">
        <f>IF(C61&gt;0,VLOOKUP(C61,基礎データ!$C$32:$M$101,4),"")</f>
        <v/>
      </c>
      <c r="O61" s="274"/>
      <c r="P61" s="274"/>
      <c r="Q61" s="273" t="str">
        <f>IF(C61&gt;0,VLOOKUP(C61,基礎データ!$C$32:$M$101,5),"")</f>
        <v/>
      </c>
      <c r="R61" s="274"/>
      <c r="S61" s="274"/>
      <c r="T61" s="53"/>
      <c r="U61" s="86"/>
      <c r="V61" s="39" t="str">
        <f>IF(C61&gt;0,VLOOKUP(C61,基礎データ!$C$32:$M$101,9),"")</f>
        <v/>
      </c>
      <c r="W61" s="254" t="str">
        <f>IF(C61&gt;0,VLOOKUP(C61,基礎データ!$C$32:$M$101,6)&amp;"."&amp;VLOOKUP(C61,基礎データ!$C$32:$M$101,7)&amp;"."&amp;VLOOKUP(C61,基礎データ!$C$32:$M$101,8),"")</f>
        <v/>
      </c>
      <c r="X61" s="254"/>
      <c r="Y61" s="254"/>
      <c r="Z61" s="254"/>
      <c r="AA61" s="257" t="str">
        <f>IF(C61&gt;0,VLOOKUP(C61,基礎データ!$C$32:$M$101,10),"")</f>
        <v/>
      </c>
      <c r="AB61" s="257"/>
      <c r="AC61" s="258" t="str">
        <f>IF(C61&gt;0,VLOOKUP(C61,基礎データ!$C$32:$M$101,11),"")</f>
        <v/>
      </c>
      <c r="AD61" s="258"/>
      <c r="AE61" s="277"/>
      <c r="AF61" s="277"/>
      <c r="AG61" s="277"/>
      <c r="AH61" s="277"/>
      <c r="AI61" s="277"/>
      <c r="AJ61" s="277"/>
      <c r="AK61" s="277"/>
      <c r="AL61" s="277"/>
      <c r="AM61" s="277"/>
    </row>
    <row r="62" spans="1:39" ht="16.5" customHeight="1" x14ac:dyDescent="0.15">
      <c r="A62" s="104" t="str">
        <f>基礎データ!C70&amp;" 　"&amp;基礎データ!D70&amp;基礎データ!E70</f>
        <v>39 　</v>
      </c>
      <c r="C62" s="56"/>
      <c r="D62" s="25">
        <v>39</v>
      </c>
      <c r="E62" s="247">
        <v>20</v>
      </c>
      <c r="F62" s="36" t="s">
        <v>6</v>
      </c>
      <c r="G62" s="49"/>
      <c r="H62" s="271" t="str">
        <f>IF(C62&gt;0,VLOOKUP(C62,基礎データ!$C$32:$M$101,2),"")</f>
        <v/>
      </c>
      <c r="I62" s="153"/>
      <c r="J62" s="153"/>
      <c r="K62" s="271" t="str">
        <f>IF(C62&gt;0,VLOOKUP(C62,基礎データ!$C$32:$M$101,3),"")</f>
        <v/>
      </c>
      <c r="L62" s="153"/>
      <c r="M62" s="153"/>
      <c r="N62" s="271" t="str">
        <f>IF(C62&gt;0,VLOOKUP(C62,基礎データ!$C$32:$M$101,4),"")</f>
        <v/>
      </c>
      <c r="O62" s="153"/>
      <c r="P62" s="153"/>
      <c r="Q62" s="271" t="str">
        <f>IF(C62&gt;0,VLOOKUP(C62,基礎データ!$C$32:$M$101,5),"")</f>
        <v/>
      </c>
      <c r="R62" s="153"/>
      <c r="S62" s="153"/>
      <c r="T62" s="52"/>
      <c r="U62" s="87"/>
      <c r="V62" s="37" t="str">
        <f>IF(C62&gt;0,VLOOKUP(C62,基礎データ!$C$32:$M$101,9),"")</f>
        <v/>
      </c>
      <c r="W62" s="191" t="str">
        <f>IF(C62&gt;0,VLOOKUP(C62,基礎データ!$C$32:$M$101,6)&amp;"."&amp;VLOOKUP(C62,基礎データ!$C$32:$M$101,7)&amp;"."&amp;VLOOKUP(C62,基礎データ!$C$32:$M$101,8),"")</f>
        <v/>
      </c>
      <c r="X62" s="191"/>
      <c r="Y62" s="191"/>
      <c r="Z62" s="191"/>
      <c r="AA62" s="323" t="str">
        <f>IF(C62&gt;0,VLOOKUP(C62,基礎データ!$C$32:$M$101,10),"")</f>
        <v/>
      </c>
      <c r="AB62" s="323"/>
      <c r="AC62" s="248" t="str">
        <f>IF(C62&gt;0,VLOOKUP(C62,基礎データ!$C$32:$M$101,11),"")</f>
        <v/>
      </c>
      <c r="AD62" s="248"/>
      <c r="AE62" s="272"/>
      <c r="AF62" s="272"/>
      <c r="AG62" s="272"/>
      <c r="AH62" s="272"/>
      <c r="AI62" s="272"/>
      <c r="AJ62" s="272"/>
      <c r="AK62" s="272"/>
      <c r="AL62" s="272"/>
      <c r="AM62" s="272"/>
    </row>
    <row r="63" spans="1:39" ht="16.5" customHeight="1" x14ac:dyDescent="0.15">
      <c r="A63" s="104" t="str">
        <f>基礎データ!C71&amp;" 　"&amp;基礎データ!D71&amp;基礎データ!E71</f>
        <v>40 　</v>
      </c>
      <c r="C63" s="56"/>
      <c r="D63" s="26">
        <v>40</v>
      </c>
      <c r="E63" s="247"/>
      <c r="F63" s="40" t="s">
        <v>82</v>
      </c>
      <c r="G63" s="51"/>
      <c r="H63" s="275" t="str">
        <f>IF(C63&gt;0,VLOOKUP(C63,基礎データ!$C$32:$M$101,2),"")</f>
        <v/>
      </c>
      <c r="I63" s="276"/>
      <c r="J63" s="276"/>
      <c r="K63" s="275" t="str">
        <f>IF(C63&gt;0,VLOOKUP(C63,基礎データ!$C$32:$M$101,3),"")</f>
        <v/>
      </c>
      <c r="L63" s="276"/>
      <c r="M63" s="276"/>
      <c r="N63" s="275" t="str">
        <f>IF(C63&gt;0,VLOOKUP(C63,基礎データ!$C$32:$M$101,4),"")</f>
        <v/>
      </c>
      <c r="O63" s="276"/>
      <c r="P63" s="276"/>
      <c r="Q63" s="275" t="str">
        <f>IF(C63&gt;0,VLOOKUP(C63,基礎データ!$C$32:$M$101,5),"")</f>
        <v/>
      </c>
      <c r="R63" s="276"/>
      <c r="S63" s="276"/>
      <c r="T63" s="54"/>
      <c r="U63" s="86"/>
      <c r="V63" s="39" t="str">
        <f>IF(C63&gt;0,VLOOKUP(C63,基礎データ!$C$32:$M$101,9),"")</f>
        <v/>
      </c>
      <c r="W63" s="254" t="str">
        <f>IF(C63&gt;0,VLOOKUP(C63,基礎データ!$C$32:$M$101,6)&amp;"."&amp;VLOOKUP(C63,基礎データ!$C$32:$M$101,7)&amp;"."&amp;VLOOKUP(C63,基礎データ!$C$32:$M$101,8),"")</f>
        <v/>
      </c>
      <c r="X63" s="254"/>
      <c r="Y63" s="254"/>
      <c r="Z63" s="254"/>
      <c r="AA63" s="257" t="str">
        <f>IF(C63&gt;0,VLOOKUP(C63,基礎データ!$C$32:$M$101,10),"")</f>
        <v/>
      </c>
      <c r="AB63" s="257"/>
      <c r="AC63" s="258" t="str">
        <f>IF(C63&gt;0,VLOOKUP(C63,基礎データ!$C$32:$M$101,11),"")</f>
        <v/>
      </c>
      <c r="AD63" s="258"/>
      <c r="AE63" s="277"/>
      <c r="AF63" s="277"/>
      <c r="AG63" s="277"/>
      <c r="AH63" s="277"/>
      <c r="AI63" s="277"/>
      <c r="AJ63" s="277"/>
      <c r="AK63" s="277"/>
      <c r="AL63" s="277"/>
      <c r="AM63" s="277"/>
    </row>
    <row r="64" spans="1:39" ht="16.5" customHeight="1" x14ac:dyDescent="0.15">
      <c r="A64" s="104" t="str">
        <f>基礎データ!C72&amp;" 　"&amp;基礎データ!D72&amp;基礎データ!E72</f>
        <v>41 　</v>
      </c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</row>
    <row r="65" spans="1:39" ht="16.5" customHeight="1" x14ac:dyDescent="0.15">
      <c r="A65" s="104" t="str">
        <f>基礎データ!C73&amp;" 　"&amp;基礎データ!D73&amp;基礎データ!E73</f>
        <v>42 　</v>
      </c>
      <c r="E65" s="30" t="s">
        <v>10</v>
      </c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</row>
    <row r="66" spans="1:39" ht="16.5" customHeight="1" x14ac:dyDescent="0.15">
      <c r="A66" s="104" t="str">
        <f>基礎データ!C74&amp;" 　"&amp;基礎データ!D74&amp;基礎データ!E74</f>
        <v>43 　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</row>
    <row r="67" spans="1:39" ht="16.5" customHeight="1" x14ac:dyDescent="0.15">
      <c r="A67" s="104" t="str">
        <f>基礎データ!C75&amp;" 　"&amp;基礎データ!D75&amp;基礎データ!E75</f>
        <v>44 　</v>
      </c>
      <c r="E67" s="199" t="s">
        <v>345</v>
      </c>
      <c r="F67" s="199"/>
      <c r="G67" s="103" t="str">
        <f ca="1">DBCS(YEAR(基礎データ!M5)-2018)</f>
        <v>７</v>
      </c>
      <c r="H67" s="41" t="s">
        <v>76</v>
      </c>
      <c r="I67" s="55"/>
      <c r="J67" s="41" t="s">
        <v>95</v>
      </c>
      <c r="K67" s="55"/>
      <c r="L67" s="41" t="s">
        <v>78</v>
      </c>
      <c r="M67" s="30"/>
      <c r="N67" s="46"/>
      <c r="O67" s="46" t="s">
        <v>15</v>
      </c>
      <c r="P67" s="300">
        <f>基礎データ!E15</f>
        <v>0</v>
      </c>
      <c r="Q67" s="300"/>
      <c r="R67" s="300"/>
      <c r="S67" s="300"/>
      <c r="T67" s="300"/>
      <c r="U67" s="300"/>
      <c r="V67" s="42" t="s">
        <v>16</v>
      </c>
      <c r="W67" s="267" t="str">
        <f>IF(基礎データ!E16="高等専門学校","高等専門学校長","高等学校長")</f>
        <v>高等学校長</v>
      </c>
      <c r="X67" s="267"/>
      <c r="Y67" s="267"/>
      <c r="Z67" s="267"/>
      <c r="AA67" s="267"/>
      <c r="AB67" s="30" t="s">
        <v>15</v>
      </c>
      <c r="AC67" s="299">
        <f>基礎データ!E17</f>
        <v>0</v>
      </c>
      <c r="AD67" s="299"/>
      <c r="AE67" s="299"/>
      <c r="AF67" s="299"/>
      <c r="AG67" s="299"/>
      <c r="AH67" s="42" t="s">
        <v>16</v>
      </c>
      <c r="AI67" s="43" t="s">
        <v>11</v>
      </c>
      <c r="AJ67" s="30"/>
      <c r="AK67" s="30"/>
      <c r="AL67" s="30"/>
      <c r="AM67" s="30"/>
    </row>
    <row r="68" spans="1:39" ht="16.5" customHeight="1" x14ac:dyDescent="0.15">
      <c r="A68" s="104" t="str">
        <f>基礎データ!C76&amp;" 　"&amp;基礎データ!D76&amp;基礎データ!E76</f>
        <v>45 　</v>
      </c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</row>
    <row r="69" spans="1:39" ht="16.5" customHeight="1" x14ac:dyDescent="0.15">
      <c r="A69" s="104" t="str">
        <f>基礎データ!C77&amp;" 　"&amp;基礎データ!D77&amp;基礎データ!E77</f>
        <v>46 　</v>
      </c>
      <c r="E69" s="30"/>
      <c r="F69" s="44" t="str">
        <f ca="1">"令和"&amp;DBCS(YEAR(基礎データ!M5)-2018)&amp;"年度  鹿児島県高等学校体育連盟会長  様"</f>
        <v>令和７年度  鹿児島県高等学校体育連盟会長  様</v>
      </c>
      <c r="G69" s="44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</row>
    <row r="70" spans="1:39" ht="16.5" customHeight="1" x14ac:dyDescent="0.15">
      <c r="A70" s="104" t="str">
        <f>基礎データ!C78&amp;" 　"&amp;基礎データ!D78&amp;基礎データ!E78</f>
        <v>47 　</v>
      </c>
      <c r="F70" s="27"/>
      <c r="G70" s="27"/>
    </row>
    <row r="71" spans="1:39" ht="16.5" customHeight="1" x14ac:dyDescent="0.15">
      <c r="A71" s="104" t="str">
        <f>基礎データ!C79&amp;" 　"&amp;基礎データ!D79&amp;基礎データ!E79</f>
        <v>48 　</v>
      </c>
    </row>
    <row r="72" spans="1:39" ht="16.5" customHeight="1" x14ac:dyDescent="0.15">
      <c r="A72" s="104" t="str">
        <f>基礎データ!C80&amp;" 　"&amp;基礎データ!D80&amp;基礎データ!E80</f>
        <v>49 　</v>
      </c>
    </row>
    <row r="73" spans="1:39" ht="16.5" customHeight="1" x14ac:dyDescent="0.15">
      <c r="A73" s="104" t="str">
        <f>基礎データ!C81&amp;" 　"&amp;基礎データ!D81&amp;基礎データ!E81</f>
        <v>50 　</v>
      </c>
      <c r="F73" s="48" t="s">
        <v>176</v>
      </c>
    </row>
    <row r="74" spans="1:39" ht="16.5" customHeight="1" x14ac:dyDescent="0.15">
      <c r="A74" s="104" t="str">
        <f>基礎データ!C82&amp;" 　"&amp;基礎データ!D82&amp;基礎データ!E82</f>
        <v>51 　</v>
      </c>
      <c r="F74" s="28"/>
    </row>
    <row r="75" spans="1:39" ht="16.5" customHeight="1" x14ac:dyDescent="0.15">
      <c r="A75" s="104" t="str">
        <f>基礎データ!C83&amp;" 　"&amp;基礎データ!D83&amp;基礎データ!E83</f>
        <v>52 　</v>
      </c>
    </row>
    <row r="76" spans="1:39" ht="16.5" customHeight="1" x14ac:dyDescent="0.15">
      <c r="A76" s="104" t="str">
        <f>基礎データ!C84&amp;" 　"&amp;基礎データ!D84&amp;基礎データ!E84</f>
        <v>53 　</v>
      </c>
    </row>
    <row r="77" spans="1:39" ht="16.5" customHeight="1" x14ac:dyDescent="0.15">
      <c r="A77" s="104" t="str">
        <f>基礎データ!C85&amp;" 　"&amp;基礎データ!D85&amp;基礎データ!E85</f>
        <v>54 　</v>
      </c>
    </row>
    <row r="78" spans="1:39" ht="16.5" customHeight="1" x14ac:dyDescent="0.15">
      <c r="A78" s="104" t="str">
        <f>基礎データ!C86&amp;" 　"&amp;基礎データ!D86&amp;基礎データ!E86</f>
        <v>55 　</v>
      </c>
    </row>
    <row r="79" spans="1:39" ht="16.5" customHeight="1" x14ac:dyDescent="0.15">
      <c r="A79" s="104" t="str">
        <f>基礎データ!C87&amp;" 　"&amp;基礎データ!D87&amp;基礎データ!E87</f>
        <v>56 　</v>
      </c>
    </row>
    <row r="80" spans="1:39" ht="16.5" customHeight="1" x14ac:dyDescent="0.15">
      <c r="A80" s="104" t="str">
        <f>基礎データ!C88&amp;" 　"&amp;基礎データ!D88&amp;基礎データ!E88</f>
        <v>57 　</v>
      </c>
    </row>
    <row r="81" spans="1:1" ht="16.5" customHeight="1" x14ac:dyDescent="0.15">
      <c r="A81" s="104" t="str">
        <f>基礎データ!C89&amp;" 　"&amp;基礎データ!D89&amp;基礎データ!E89</f>
        <v>58 　</v>
      </c>
    </row>
    <row r="82" spans="1:1" ht="16.5" customHeight="1" x14ac:dyDescent="0.15">
      <c r="A82" s="104" t="str">
        <f>基礎データ!C90&amp;" 　"&amp;基礎データ!D90&amp;基礎データ!E90</f>
        <v>59 　</v>
      </c>
    </row>
    <row r="83" spans="1:1" ht="16.5" customHeight="1" x14ac:dyDescent="0.15">
      <c r="A83" s="104" t="str">
        <f>基礎データ!C91&amp;" 　"&amp;基礎データ!D91&amp;基礎データ!E91</f>
        <v>60 　</v>
      </c>
    </row>
    <row r="84" spans="1:1" ht="16.5" customHeight="1" x14ac:dyDescent="0.15">
      <c r="A84" s="104" t="str">
        <f>基礎データ!C92&amp;" 　"&amp;基礎データ!D92&amp;基礎データ!E92</f>
        <v>61 　</v>
      </c>
    </row>
    <row r="85" spans="1:1" ht="16.5" customHeight="1" x14ac:dyDescent="0.15">
      <c r="A85" s="104" t="str">
        <f>基礎データ!C93&amp;" 　"&amp;基礎データ!D93&amp;基礎データ!E93</f>
        <v>62 　</v>
      </c>
    </row>
    <row r="86" spans="1:1" ht="16.5" customHeight="1" x14ac:dyDescent="0.15">
      <c r="A86" s="104" t="str">
        <f>基礎データ!C94&amp;" 　"&amp;基礎データ!D94&amp;基礎データ!E94</f>
        <v>63 　</v>
      </c>
    </row>
    <row r="87" spans="1:1" ht="16.5" customHeight="1" x14ac:dyDescent="0.15">
      <c r="A87" s="104" t="str">
        <f>基礎データ!C95&amp;" 　"&amp;基礎データ!D95&amp;基礎データ!E95</f>
        <v>64 　</v>
      </c>
    </row>
    <row r="88" spans="1:1" ht="16.5" customHeight="1" x14ac:dyDescent="0.15">
      <c r="A88" s="104" t="str">
        <f>基礎データ!C96&amp;" 　"&amp;基礎データ!D96&amp;基礎データ!E96</f>
        <v>65 　</v>
      </c>
    </row>
    <row r="89" spans="1:1" ht="16.5" customHeight="1" x14ac:dyDescent="0.15">
      <c r="A89" s="104" t="str">
        <f>基礎データ!C97&amp;" 　"&amp;基礎データ!D97&amp;基礎データ!E97</f>
        <v>66 　</v>
      </c>
    </row>
    <row r="90" spans="1:1" ht="16.5" customHeight="1" x14ac:dyDescent="0.15">
      <c r="A90" s="104" t="str">
        <f>基礎データ!C98&amp;" 　"&amp;基礎データ!D98&amp;基礎データ!E98</f>
        <v>67 　</v>
      </c>
    </row>
    <row r="91" spans="1:1" ht="16.5" customHeight="1" x14ac:dyDescent="0.15">
      <c r="A91" s="104" t="str">
        <f>基礎データ!C99&amp;" 　"&amp;基礎データ!D99&amp;基礎データ!E99</f>
        <v>68 　</v>
      </c>
    </row>
    <row r="92" spans="1:1" ht="16.5" customHeight="1" x14ac:dyDescent="0.15">
      <c r="A92" s="104" t="str">
        <f>基礎データ!C100&amp;" 　"&amp;基礎データ!D100&amp;基礎データ!E100</f>
        <v>69 　</v>
      </c>
    </row>
    <row r="93" spans="1:1" ht="16.5" customHeight="1" x14ac:dyDescent="0.15">
      <c r="A93" s="104" t="str">
        <f>基礎データ!C101&amp;" 　"&amp;基礎データ!D101&amp;基礎データ!E101</f>
        <v>70 　</v>
      </c>
    </row>
    <row r="94" spans="1:1" x14ac:dyDescent="0.15">
      <c r="A94" s="29"/>
    </row>
    <row r="95" spans="1:1" x14ac:dyDescent="0.15">
      <c r="A95" s="29"/>
    </row>
    <row r="96" spans="1:1" x14ac:dyDescent="0.15">
      <c r="A96" s="29"/>
    </row>
    <row r="97" spans="1:1" x14ac:dyDescent="0.15">
      <c r="A97" s="29"/>
    </row>
    <row r="98" spans="1:1" x14ac:dyDescent="0.15">
      <c r="A98" s="29"/>
    </row>
    <row r="99" spans="1:1" x14ac:dyDescent="0.15">
      <c r="A99" s="29"/>
    </row>
    <row r="100" spans="1:1" x14ac:dyDescent="0.15">
      <c r="A100" s="29"/>
    </row>
    <row r="101" spans="1:1" x14ac:dyDescent="0.15">
      <c r="A101" s="29"/>
    </row>
  </sheetData>
  <mergeCells count="413">
    <mergeCell ref="E67:F67"/>
    <mergeCell ref="P67:U67"/>
    <mergeCell ref="W67:AA67"/>
    <mergeCell ref="Q63:S63"/>
    <mergeCell ref="W63:Z63"/>
    <mergeCell ref="AL5:AM5"/>
    <mergeCell ref="E1:AM1"/>
    <mergeCell ref="E2:AM2"/>
    <mergeCell ref="E3:AM4"/>
    <mergeCell ref="X16:AA16"/>
    <mergeCell ref="AD16:AM16"/>
    <mergeCell ref="AD15:AM15"/>
    <mergeCell ref="E15:H15"/>
    <mergeCell ref="I15:N15"/>
    <mergeCell ref="E5:AJ5"/>
    <mergeCell ref="AC67:AG67"/>
    <mergeCell ref="J18:N18"/>
    <mergeCell ref="AK8:AK9"/>
    <mergeCell ref="J16:N16"/>
    <mergeCell ref="J17:N17"/>
    <mergeCell ref="I13:L14"/>
    <mergeCell ref="K63:M63"/>
    <mergeCell ref="AA62:AB62"/>
    <mergeCell ref="E60:E61"/>
    <mergeCell ref="H60:J60"/>
    <mergeCell ref="K60:M60"/>
    <mergeCell ref="N60:P60"/>
    <mergeCell ref="H61:J61"/>
    <mergeCell ref="K61:M61"/>
    <mergeCell ref="N61:P61"/>
    <mergeCell ref="E62:E63"/>
    <mergeCell ref="W60:Z60"/>
    <mergeCell ref="AE63:AM63"/>
    <mergeCell ref="Q62:S62"/>
    <mergeCell ref="W62:Z62"/>
    <mergeCell ref="AE62:AM62"/>
    <mergeCell ref="H63:J63"/>
    <mergeCell ref="Q61:S61"/>
    <mergeCell ref="W61:Z61"/>
    <mergeCell ref="AA61:AB61"/>
    <mergeCell ref="AC61:AD61"/>
    <mergeCell ref="AE61:AM61"/>
    <mergeCell ref="AA63:AB63"/>
    <mergeCell ref="H62:J62"/>
    <mergeCell ref="K62:M62"/>
    <mergeCell ref="N62:P62"/>
    <mergeCell ref="AC63:AD63"/>
    <mergeCell ref="AC62:AD62"/>
    <mergeCell ref="N63:P63"/>
    <mergeCell ref="AE60:AM60"/>
    <mergeCell ref="Q59:S59"/>
    <mergeCell ref="W59:Z59"/>
    <mergeCell ref="AA59:AB59"/>
    <mergeCell ref="AC59:AD59"/>
    <mergeCell ref="Q60:S60"/>
    <mergeCell ref="W58:Z58"/>
    <mergeCell ref="AA58:AB58"/>
    <mergeCell ref="AC58:AD58"/>
    <mergeCell ref="AE58:AM58"/>
    <mergeCell ref="AA60:AB60"/>
    <mergeCell ref="AC60:AD60"/>
    <mergeCell ref="AE59:AM59"/>
    <mergeCell ref="Q58:S58"/>
    <mergeCell ref="W56:Z56"/>
    <mergeCell ref="AA56:AB56"/>
    <mergeCell ref="AC56:AD56"/>
    <mergeCell ref="AE56:AM56"/>
    <mergeCell ref="AE57:AM57"/>
    <mergeCell ref="Q57:S57"/>
    <mergeCell ref="W57:Z57"/>
    <mergeCell ref="AA57:AB57"/>
    <mergeCell ref="AC57:AD57"/>
    <mergeCell ref="E56:E57"/>
    <mergeCell ref="H56:J56"/>
    <mergeCell ref="K56:M56"/>
    <mergeCell ref="N56:P56"/>
    <mergeCell ref="H57:J57"/>
    <mergeCell ref="K57:M57"/>
    <mergeCell ref="N57:P57"/>
    <mergeCell ref="Q56:S56"/>
    <mergeCell ref="K58:M58"/>
    <mergeCell ref="N58:P58"/>
    <mergeCell ref="E58:E59"/>
    <mergeCell ref="H59:J59"/>
    <mergeCell ref="K59:M59"/>
    <mergeCell ref="N59:P59"/>
    <mergeCell ref="H58:J58"/>
    <mergeCell ref="W54:Z54"/>
    <mergeCell ref="AA54:AB54"/>
    <mergeCell ref="AC54:AD54"/>
    <mergeCell ref="AE54:AM54"/>
    <mergeCell ref="Q53:S53"/>
    <mergeCell ref="W53:Z53"/>
    <mergeCell ref="AA53:AB53"/>
    <mergeCell ref="AC53:AD53"/>
    <mergeCell ref="E54:E55"/>
    <mergeCell ref="H54:J54"/>
    <mergeCell ref="K54:M54"/>
    <mergeCell ref="N54:P54"/>
    <mergeCell ref="H55:J55"/>
    <mergeCell ref="K55:M55"/>
    <mergeCell ref="N55:P55"/>
    <mergeCell ref="AE55:AM55"/>
    <mergeCell ref="Q54:S54"/>
    <mergeCell ref="Q55:S55"/>
    <mergeCell ref="W55:Z55"/>
    <mergeCell ref="AA55:AB55"/>
    <mergeCell ref="AC55:AD55"/>
    <mergeCell ref="W52:Z52"/>
    <mergeCell ref="AA52:AB52"/>
    <mergeCell ref="AC52:AD52"/>
    <mergeCell ref="AE52:AM52"/>
    <mergeCell ref="Q51:S51"/>
    <mergeCell ref="W51:Z51"/>
    <mergeCell ref="AA51:AB51"/>
    <mergeCell ref="AC51:AD51"/>
    <mergeCell ref="E52:E53"/>
    <mergeCell ref="H52:J52"/>
    <mergeCell ref="K52:M52"/>
    <mergeCell ref="N52:P52"/>
    <mergeCell ref="H53:J53"/>
    <mergeCell ref="K53:M53"/>
    <mergeCell ref="N53:P53"/>
    <mergeCell ref="AE53:AM53"/>
    <mergeCell ref="Q52:S52"/>
    <mergeCell ref="W50:Z50"/>
    <mergeCell ref="AA50:AB50"/>
    <mergeCell ref="AC50:AD50"/>
    <mergeCell ref="AE50:AM50"/>
    <mergeCell ref="Q49:S49"/>
    <mergeCell ref="W49:Z49"/>
    <mergeCell ref="AA49:AB49"/>
    <mergeCell ref="AC49:AD49"/>
    <mergeCell ref="E50:E51"/>
    <mergeCell ref="H50:J50"/>
    <mergeCell ref="K50:M50"/>
    <mergeCell ref="N50:P50"/>
    <mergeCell ref="H51:J51"/>
    <mergeCell ref="K51:M51"/>
    <mergeCell ref="N51:P51"/>
    <mergeCell ref="AE51:AM51"/>
    <mergeCell ref="Q50:S50"/>
    <mergeCell ref="W48:Z48"/>
    <mergeCell ref="AA48:AB48"/>
    <mergeCell ref="AC48:AD48"/>
    <mergeCell ref="AE48:AM48"/>
    <mergeCell ref="Q47:S47"/>
    <mergeCell ref="W47:Z47"/>
    <mergeCell ref="AA47:AB47"/>
    <mergeCell ref="AC47:AD47"/>
    <mergeCell ref="E48:E49"/>
    <mergeCell ref="H48:J48"/>
    <mergeCell ref="K48:M48"/>
    <mergeCell ref="N48:P48"/>
    <mergeCell ref="H49:J49"/>
    <mergeCell ref="K49:M49"/>
    <mergeCell ref="N49:P49"/>
    <mergeCell ref="AE49:AM49"/>
    <mergeCell ref="Q48:S48"/>
    <mergeCell ref="W46:Z46"/>
    <mergeCell ref="AA46:AB46"/>
    <mergeCell ref="AC46:AD46"/>
    <mergeCell ref="AE46:AM46"/>
    <mergeCell ref="Q45:S45"/>
    <mergeCell ref="W45:Z45"/>
    <mergeCell ref="AA45:AB45"/>
    <mergeCell ref="AC45:AD45"/>
    <mergeCell ref="E46:E47"/>
    <mergeCell ref="H46:J46"/>
    <mergeCell ref="K46:M46"/>
    <mergeCell ref="N46:P46"/>
    <mergeCell ref="H47:J47"/>
    <mergeCell ref="K47:M47"/>
    <mergeCell ref="N47:P47"/>
    <mergeCell ref="AE47:AM47"/>
    <mergeCell ref="Q46:S46"/>
    <mergeCell ref="W44:Z44"/>
    <mergeCell ref="AA44:AB44"/>
    <mergeCell ref="AC44:AD44"/>
    <mergeCell ref="AE44:AM44"/>
    <mergeCell ref="Q43:S43"/>
    <mergeCell ref="W43:Z43"/>
    <mergeCell ref="AA43:AB43"/>
    <mergeCell ref="AC43:AD43"/>
    <mergeCell ref="E44:E45"/>
    <mergeCell ref="H44:J44"/>
    <mergeCell ref="K44:M44"/>
    <mergeCell ref="N44:P44"/>
    <mergeCell ref="H45:J45"/>
    <mergeCell ref="K45:M45"/>
    <mergeCell ref="N45:P45"/>
    <mergeCell ref="AE45:AM45"/>
    <mergeCell ref="Q44:S44"/>
    <mergeCell ref="W42:Z42"/>
    <mergeCell ref="AA42:AB42"/>
    <mergeCell ref="AC42:AD42"/>
    <mergeCell ref="AE42:AM42"/>
    <mergeCell ref="Q41:S41"/>
    <mergeCell ref="W41:Z41"/>
    <mergeCell ref="AA41:AB41"/>
    <mergeCell ref="AC41:AD41"/>
    <mergeCell ref="E42:E43"/>
    <mergeCell ref="H42:J42"/>
    <mergeCell ref="K42:M42"/>
    <mergeCell ref="N42:P42"/>
    <mergeCell ref="H43:J43"/>
    <mergeCell ref="K43:M43"/>
    <mergeCell ref="N43:P43"/>
    <mergeCell ref="AE43:AM43"/>
    <mergeCell ref="Q42:S42"/>
    <mergeCell ref="W40:Z40"/>
    <mergeCell ref="AA40:AB40"/>
    <mergeCell ref="AC40:AD40"/>
    <mergeCell ref="AE40:AM40"/>
    <mergeCell ref="Q39:S39"/>
    <mergeCell ref="W39:Z39"/>
    <mergeCell ref="AA39:AB39"/>
    <mergeCell ref="AC39:AD39"/>
    <mergeCell ref="E40:E41"/>
    <mergeCell ref="H40:J40"/>
    <mergeCell ref="K40:M40"/>
    <mergeCell ref="N40:P40"/>
    <mergeCell ref="H41:J41"/>
    <mergeCell ref="K41:M41"/>
    <mergeCell ref="N41:P41"/>
    <mergeCell ref="AE41:AM41"/>
    <mergeCell ref="Q40:S40"/>
    <mergeCell ref="W38:Z38"/>
    <mergeCell ref="AA38:AB38"/>
    <mergeCell ref="AC38:AD38"/>
    <mergeCell ref="AE38:AM38"/>
    <mergeCell ref="Q37:S37"/>
    <mergeCell ref="W37:Z37"/>
    <mergeCell ref="AA37:AB37"/>
    <mergeCell ref="AC37:AD37"/>
    <mergeCell ref="E38:E39"/>
    <mergeCell ref="H38:J38"/>
    <mergeCell ref="K38:M38"/>
    <mergeCell ref="N38:P38"/>
    <mergeCell ref="H39:J39"/>
    <mergeCell ref="K39:M39"/>
    <mergeCell ref="N39:P39"/>
    <mergeCell ref="AE39:AM39"/>
    <mergeCell ref="Q38:S38"/>
    <mergeCell ref="W36:Z36"/>
    <mergeCell ref="AA36:AB36"/>
    <mergeCell ref="AC36:AD36"/>
    <mergeCell ref="AE36:AM36"/>
    <mergeCell ref="Q35:S35"/>
    <mergeCell ref="W35:Z35"/>
    <mergeCell ref="AA35:AB35"/>
    <mergeCell ref="AC35:AD35"/>
    <mergeCell ref="E36:E37"/>
    <mergeCell ref="H36:J36"/>
    <mergeCell ref="K36:M36"/>
    <mergeCell ref="N36:P36"/>
    <mergeCell ref="H37:J37"/>
    <mergeCell ref="K37:M37"/>
    <mergeCell ref="N37:P37"/>
    <mergeCell ref="AE37:AM37"/>
    <mergeCell ref="Q36:S36"/>
    <mergeCell ref="W34:Z34"/>
    <mergeCell ref="AA34:AB34"/>
    <mergeCell ref="AC34:AD34"/>
    <mergeCell ref="AE34:AM34"/>
    <mergeCell ref="Q33:S33"/>
    <mergeCell ref="W33:Z33"/>
    <mergeCell ref="AA33:AB33"/>
    <mergeCell ref="AC33:AD33"/>
    <mergeCell ref="E34:E35"/>
    <mergeCell ref="H34:J34"/>
    <mergeCell ref="K34:M34"/>
    <mergeCell ref="N34:P34"/>
    <mergeCell ref="H35:J35"/>
    <mergeCell ref="K35:M35"/>
    <mergeCell ref="N35:P35"/>
    <mergeCell ref="AE35:AM35"/>
    <mergeCell ref="Q34:S34"/>
    <mergeCell ref="W32:Z32"/>
    <mergeCell ref="AA32:AB32"/>
    <mergeCell ref="AC32:AD32"/>
    <mergeCell ref="AE32:AM32"/>
    <mergeCell ref="Q31:S31"/>
    <mergeCell ref="W31:Z31"/>
    <mergeCell ref="AA31:AB31"/>
    <mergeCell ref="AC31:AD31"/>
    <mergeCell ref="E32:E33"/>
    <mergeCell ref="H32:J32"/>
    <mergeCell ref="K32:M32"/>
    <mergeCell ref="N32:P32"/>
    <mergeCell ref="H33:J33"/>
    <mergeCell ref="K33:M33"/>
    <mergeCell ref="N33:P33"/>
    <mergeCell ref="AE33:AM33"/>
    <mergeCell ref="Q32:S32"/>
    <mergeCell ref="W30:Z30"/>
    <mergeCell ref="AA30:AB30"/>
    <mergeCell ref="AC30:AD30"/>
    <mergeCell ref="AE30:AM30"/>
    <mergeCell ref="Q29:S29"/>
    <mergeCell ref="W29:Z29"/>
    <mergeCell ref="AA29:AB29"/>
    <mergeCell ref="AC29:AD29"/>
    <mergeCell ref="E30:E31"/>
    <mergeCell ref="H30:J30"/>
    <mergeCell ref="K30:M30"/>
    <mergeCell ref="N30:P30"/>
    <mergeCell ref="H31:J31"/>
    <mergeCell ref="K31:M31"/>
    <mergeCell ref="N31:P31"/>
    <mergeCell ref="AE31:AM31"/>
    <mergeCell ref="Q30:S30"/>
    <mergeCell ref="W28:Z28"/>
    <mergeCell ref="AA28:AB28"/>
    <mergeCell ref="AC28:AD28"/>
    <mergeCell ref="AE28:AM28"/>
    <mergeCell ref="Q27:S27"/>
    <mergeCell ref="W27:Z27"/>
    <mergeCell ref="AA27:AB27"/>
    <mergeCell ref="AC27:AD27"/>
    <mergeCell ref="E28:E29"/>
    <mergeCell ref="H28:J28"/>
    <mergeCell ref="K28:M28"/>
    <mergeCell ref="N28:P28"/>
    <mergeCell ref="H29:J29"/>
    <mergeCell ref="K29:M29"/>
    <mergeCell ref="N29:P29"/>
    <mergeCell ref="AE29:AM29"/>
    <mergeCell ref="Q28:S28"/>
    <mergeCell ref="W26:Z26"/>
    <mergeCell ref="AA26:AB26"/>
    <mergeCell ref="AC26:AD26"/>
    <mergeCell ref="AE26:AM26"/>
    <mergeCell ref="Q25:S25"/>
    <mergeCell ref="W25:Z25"/>
    <mergeCell ref="AA25:AB25"/>
    <mergeCell ref="AC25:AD25"/>
    <mergeCell ref="E26:E27"/>
    <mergeCell ref="H26:J26"/>
    <mergeCell ref="K26:M26"/>
    <mergeCell ref="N26:P26"/>
    <mergeCell ref="H27:J27"/>
    <mergeCell ref="K27:M27"/>
    <mergeCell ref="N27:P27"/>
    <mergeCell ref="AE27:AM27"/>
    <mergeCell ref="Q26:S26"/>
    <mergeCell ref="AA22:AB23"/>
    <mergeCell ref="AC22:AD23"/>
    <mergeCell ref="AE22:AM23"/>
    <mergeCell ref="W24:Z24"/>
    <mergeCell ref="AA24:AB24"/>
    <mergeCell ref="AC24:AD24"/>
    <mergeCell ref="AE24:AM24"/>
    <mergeCell ref="E24:E25"/>
    <mergeCell ref="H24:J24"/>
    <mergeCell ref="K24:M24"/>
    <mergeCell ref="N24:P24"/>
    <mergeCell ref="H25:J25"/>
    <mergeCell ref="K25:M25"/>
    <mergeCell ref="N25:P25"/>
    <mergeCell ref="AE25:AM25"/>
    <mergeCell ref="Q24:S24"/>
    <mergeCell ref="C18:C23"/>
    <mergeCell ref="O18:T18"/>
    <mergeCell ref="U18:W18"/>
    <mergeCell ref="O19:T19"/>
    <mergeCell ref="U19:W19"/>
    <mergeCell ref="O20:T20"/>
    <mergeCell ref="U20:W20"/>
    <mergeCell ref="E16:H20"/>
    <mergeCell ref="O16:T16"/>
    <mergeCell ref="U16:W16"/>
    <mergeCell ref="D22:D23"/>
    <mergeCell ref="E22:E23"/>
    <mergeCell ref="F22:F23"/>
    <mergeCell ref="G22:G23"/>
    <mergeCell ref="H22:S22"/>
    <mergeCell ref="T22:T23"/>
    <mergeCell ref="U22:U23"/>
    <mergeCell ref="V22:V23"/>
    <mergeCell ref="H23:M23"/>
    <mergeCell ref="N23:S23"/>
    <mergeCell ref="W22:Z23"/>
    <mergeCell ref="O17:T17"/>
    <mergeCell ref="U17:W17"/>
    <mergeCell ref="X17:AA17"/>
    <mergeCell ref="AD11:AM11"/>
    <mergeCell ref="J19:N19"/>
    <mergeCell ref="J20:N20"/>
    <mergeCell ref="AC12:AM14"/>
    <mergeCell ref="E13:H14"/>
    <mergeCell ref="Q13:AA13"/>
    <mergeCell ref="V14:AA14"/>
    <mergeCell ref="E11:H12"/>
    <mergeCell ref="I11:P12"/>
    <mergeCell ref="Q11:AA12"/>
    <mergeCell ref="AB11:AB16"/>
    <mergeCell ref="AB17:AB20"/>
    <mergeCell ref="AC17:AM20"/>
    <mergeCell ref="X18:AA18"/>
    <mergeCell ref="X19:AA19"/>
    <mergeCell ref="X20:AA20"/>
    <mergeCell ref="M13:P14"/>
    <mergeCell ref="O15:AA15"/>
    <mergeCell ref="AO8:AQ9"/>
    <mergeCell ref="AO7:AQ7"/>
    <mergeCell ref="E6:AM6"/>
    <mergeCell ref="E8:H9"/>
    <mergeCell ref="AC8:AD9"/>
    <mergeCell ref="AE8:AJ9"/>
    <mergeCell ref="E7:AK7"/>
    <mergeCell ref="AL7:AM7"/>
    <mergeCell ref="AL8:AM9"/>
  </mergeCells>
  <phoneticPr fontId="2"/>
  <dataValidations count="1">
    <dataValidation type="list" allowBlank="1" showInputMessage="1" showErrorMessage="1" sqref="G24:G63 U17:AA20" xr:uid="{00000000-0002-0000-0300-000000000000}">
      <formula1>$F$73:$F$74</formula1>
    </dataValidation>
  </dataValidations>
  <pageMargins left="0.78700000000000003" right="0.39" top="0.28999999999999998" bottom="0.17" header="0.2" footer="0.21"/>
  <pageSetup paperSize="9" scale="79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D7A5FA90453D047BC4519C57DDA4A2E" ma:contentTypeVersion="15" ma:contentTypeDescription="新しいドキュメントを作成します。" ma:contentTypeScope="" ma:versionID="d75b5997249fd6382b988f9498081b3f">
  <xsd:schema xmlns:xsd="http://www.w3.org/2001/XMLSchema" xmlns:xs="http://www.w3.org/2001/XMLSchema" xmlns:p="http://schemas.microsoft.com/office/2006/metadata/properties" xmlns:ns2="18862659-ef1d-468b-8acd-948f5cf69123" xmlns:ns3="81ae044d-6acd-41c9-b60f-b87a515e7697" targetNamespace="http://schemas.microsoft.com/office/2006/metadata/properties" ma:root="true" ma:fieldsID="905709890b8cb589c4d6262db7891fed" ns2:_="" ns3:_="">
    <xsd:import namespace="18862659-ef1d-468b-8acd-948f5cf69123"/>
    <xsd:import namespace="81ae044d-6acd-41c9-b60f-b87a515e76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862659-ef1d-468b-8acd-948f5cf691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d69cfdf8-bdd4-441c-aef1-48d5e8cd2a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ae044d-6acd-41c9-b60f-b87a515e769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58347e2-91d4-4683-b2f8-242d8ef4b3de}" ma:internalName="TaxCatchAll" ma:showField="CatchAllData" ma:web="81ae044d-6acd-41c9-b60f-b87a515e76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970027-2751-44BC-8714-13C168E019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1C7469-0DCF-4CAD-BEDC-864BA5A253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862659-ef1d-468b-8acd-948f5cf69123"/>
    <ds:schemaRef ds:uri="81ae044d-6acd-41c9-b60f-b87a515e76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基礎データ</vt:lpstr>
      <vt:lpstr>見本</vt:lpstr>
      <vt:lpstr>高校総体</vt:lpstr>
      <vt:lpstr>新人戦</vt:lpstr>
      <vt:lpstr>高校総体!Print_Area</vt:lpstr>
      <vt:lpstr>新人戦!Print_Area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Masaru　Uebuchi</dc:creator>
  <cp:lastModifiedBy>鹿児島県 高体連</cp:lastModifiedBy>
  <cp:lastPrinted>2025-06-25T22:49:52Z</cp:lastPrinted>
  <dcterms:created xsi:type="dcterms:W3CDTF">2003-09-11T00:29:56Z</dcterms:created>
  <dcterms:modified xsi:type="dcterms:W3CDTF">2025-06-25T22:50:00Z</dcterms:modified>
</cp:coreProperties>
</file>